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668316B6-D214-4A47-B480-DB3BB2FC14D5}" xr6:coauthVersionLast="47" xr6:coauthVersionMax="47" xr10:uidLastSave="{00000000-0000-0000-0000-000000000000}"/>
  <bookViews>
    <workbookView xWindow="28680" yWindow="-120" windowWidth="29040" windowHeight="15840" tabRatio="557" xr2:uid="{00000000-000D-0000-FFFF-FFFF00000000}"/>
  </bookViews>
  <sheets>
    <sheet name="様式１" sheetId="36" r:id="rId1"/>
    <sheet name="別紙１－①" sheetId="37" r:id="rId2"/>
    <sheet name="別紙１－②（案件○）" sheetId="38" r:id="rId3"/>
    <sheet name="別紙１ー③（提出版）" sheetId="31" r:id="rId4"/>
    <sheet name="別紙１－③の１（記載用シート）" sheetId="27" r:id="rId5"/>
    <sheet name="別紙１－③の２（金額計算シート）" sheetId="35" r:id="rId6"/>
  </sheets>
  <definedNames>
    <definedName name="_xlnm._FilterDatabase" localSheetId="1" hidden="1">'別紙１－①'!$A$7:$R$7</definedName>
    <definedName name="_xlnm.Print_Area" localSheetId="1">'別紙１－①'!$A$1:$R$8</definedName>
    <definedName name="_xlnm.Print_Area" localSheetId="3">'別紙１ー③（提出版）'!$A$1:$E$40</definedName>
    <definedName name="_xlnm.Print_Area" localSheetId="4">'別紙１－③の１（記載用シート）'!$A$1:$S$31</definedName>
    <definedName name="_xlnm.Print_Area" localSheetId="5">'別紙１－③の２（金額計算シート）'!$B$2:$O$35</definedName>
    <definedName name="_xlnm.Print_Area" localSheetId="0">様式１!$A$1:$AN$33</definedName>
    <definedName name="_xlnm.Print_Titles" localSheetId="1">'別紙１－①'!$6:$6</definedName>
    <definedName name="キャリアステージ・校務分掌">'別紙１－①'!$B$101:$B$111</definedName>
    <definedName name="開設有無" localSheetId="1">#REF!</definedName>
    <definedName name="開設有無" localSheetId="2">#REF!</definedName>
    <definedName name="開設有無" localSheetId="0">#REF!</definedName>
    <definedName name="開設有無">#REF!</definedName>
    <definedName name="外部人材等">'別紙１－①'!$D$101:$D$105</definedName>
    <definedName name="喫緊の教育課題">'別紙１－①'!$A$101:$A$112</definedName>
    <definedName name="教員の多様な研修ニーズ">'別紙１－①'!$C$101:$C$112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5" i="35" l="1"/>
  <c r="M152" i="35"/>
  <c r="M149" i="35"/>
  <c r="M146" i="35"/>
  <c r="M143" i="35"/>
  <c r="M140" i="35"/>
  <c r="M137" i="35"/>
  <c r="M134" i="35"/>
  <c r="M131" i="35"/>
  <c r="M128" i="35"/>
  <c r="M125" i="35"/>
  <c r="M122" i="35"/>
  <c r="M119" i="35"/>
  <c r="M116" i="35"/>
  <c r="M113" i="35"/>
  <c r="M110" i="35"/>
  <c r="M107" i="35"/>
  <c r="M104" i="35"/>
  <c r="M101" i="35"/>
  <c r="M98" i="35"/>
  <c r="M95" i="35"/>
  <c r="M92" i="35"/>
  <c r="M89" i="35"/>
  <c r="M86" i="35"/>
  <c r="M83" i="35"/>
  <c r="M80" i="35"/>
  <c r="M77" i="35"/>
  <c r="M74" i="35"/>
  <c r="M71" i="35"/>
  <c r="M68" i="35"/>
  <c r="M65" i="35"/>
  <c r="M62" i="35"/>
  <c r="M59" i="35"/>
  <c r="M56" i="35"/>
  <c r="M53" i="35"/>
  <c r="M50" i="35"/>
  <c r="M47" i="35"/>
  <c r="M44" i="35"/>
  <c r="M41" i="35"/>
  <c r="M38" i="35"/>
  <c r="M35" i="35"/>
  <c r="M32" i="35"/>
  <c r="M29" i="35"/>
  <c r="M26" i="35"/>
  <c r="M23" i="35"/>
  <c r="M20" i="35"/>
  <c r="M17" i="35"/>
  <c r="M14" i="35"/>
  <c r="M11" i="35"/>
  <c r="M8" i="35"/>
  <c r="L155" i="35"/>
  <c r="L152" i="35"/>
  <c r="L149" i="35"/>
  <c r="L146" i="35"/>
  <c r="L143" i="35"/>
  <c r="L140" i="35"/>
  <c r="L137" i="35"/>
  <c r="L134" i="35"/>
  <c r="L131" i="35"/>
  <c r="L128" i="35"/>
  <c r="L125" i="35"/>
  <c r="L122" i="35"/>
  <c r="L119" i="35"/>
  <c r="L116" i="35"/>
  <c r="L113" i="35"/>
  <c r="L110" i="35"/>
  <c r="L107" i="35"/>
  <c r="L104" i="35"/>
  <c r="L101" i="35"/>
  <c r="L98" i="35"/>
  <c r="L95" i="35"/>
  <c r="L92" i="35"/>
  <c r="L89" i="35"/>
  <c r="L86" i="35"/>
  <c r="L83" i="35"/>
  <c r="L80" i="35"/>
  <c r="L77" i="35"/>
  <c r="L74" i="35"/>
  <c r="L71" i="35"/>
  <c r="L68" i="35"/>
  <c r="L65" i="35"/>
  <c r="L62" i="35"/>
  <c r="L59" i="35"/>
  <c r="L56" i="35"/>
  <c r="L53" i="35"/>
  <c r="L50" i="35"/>
  <c r="L47" i="35"/>
  <c r="L44" i="35"/>
  <c r="L41" i="35"/>
  <c r="L38" i="35"/>
  <c r="L35" i="35"/>
  <c r="L32" i="35"/>
  <c r="L29" i="35"/>
  <c r="L26" i="35"/>
  <c r="L23" i="35"/>
  <c r="L20" i="35"/>
  <c r="L17" i="35"/>
  <c r="L14" i="35"/>
  <c r="L11" i="35"/>
  <c r="L8" i="35"/>
  <c r="D3" i="31"/>
  <c r="N2" i="35"/>
  <c r="E5" i="27"/>
  <c r="P15" i="27"/>
  <c r="Q13" i="27"/>
  <c r="I155" i="35"/>
  <c r="I152" i="35"/>
  <c r="I149" i="35"/>
  <c r="I146" i="35"/>
  <c r="I143" i="35"/>
  <c r="I140" i="35"/>
  <c r="I137" i="35"/>
  <c r="I134" i="35"/>
  <c r="I131" i="35"/>
  <c r="I128" i="35"/>
  <c r="I125" i="35"/>
  <c r="I122" i="35"/>
  <c r="I119" i="35"/>
  <c r="I116" i="35"/>
  <c r="I113" i="35"/>
  <c r="I110" i="35"/>
  <c r="I107" i="35"/>
  <c r="I104" i="35"/>
  <c r="I101" i="35"/>
  <c r="I98" i="35"/>
  <c r="I95" i="35"/>
  <c r="I92" i="35"/>
  <c r="I89" i="35"/>
  <c r="I86" i="35"/>
  <c r="I83" i="35"/>
  <c r="G155" i="35"/>
  <c r="G152" i="35"/>
  <c r="G149" i="35"/>
  <c r="G146" i="35"/>
  <c r="G143" i="35"/>
  <c r="G140" i="35"/>
  <c r="G137" i="35"/>
  <c r="G134" i="35"/>
  <c r="G131" i="35"/>
  <c r="G128" i="35"/>
  <c r="G125" i="35"/>
  <c r="G122" i="35"/>
  <c r="G119" i="35"/>
  <c r="G116" i="35"/>
  <c r="G113" i="35"/>
  <c r="G110" i="35"/>
  <c r="G107" i="35"/>
  <c r="G104" i="35"/>
  <c r="G101" i="35"/>
  <c r="G98" i="35"/>
  <c r="G95" i="35"/>
  <c r="G92" i="35"/>
  <c r="G89" i="35"/>
  <c r="G86" i="35"/>
  <c r="G83" i="35"/>
  <c r="F155" i="35"/>
  <c r="F152" i="35"/>
  <c r="F149" i="35"/>
  <c r="F146" i="35"/>
  <c r="F143" i="35"/>
  <c r="F140" i="35"/>
  <c r="F137" i="35"/>
  <c r="F134" i="35"/>
  <c r="F131" i="35"/>
  <c r="F128" i="35"/>
  <c r="F125" i="35"/>
  <c r="F122" i="35"/>
  <c r="F119" i="35"/>
  <c r="F116" i="35"/>
  <c r="F113" i="35"/>
  <c r="F110" i="35"/>
  <c r="F107" i="35"/>
  <c r="F104" i="35"/>
  <c r="F101" i="35"/>
  <c r="F98" i="35"/>
  <c r="F95" i="35"/>
  <c r="F92" i="35"/>
  <c r="F89" i="35"/>
  <c r="F86" i="35"/>
  <c r="F83" i="35"/>
  <c r="E155" i="35"/>
  <c r="E152" i="35"/>
  <c r="E149" i="35"/>
  <c r="E146" i="35"/>
  <c r="E143" i="35"/>
  <c r="E140" i="35"/>
  <c r="E137" i="35"/>
  <c r="E134" i="35"/>
  <c r="E131" i="35"/>
  <c r="E128" i="35"/>
  <c r="E125" i="35"/>
  <c r="E122" i="35"/>
  <c r="E119" i="35"/>
  <c r="E116" i="35"/>
  <c r="E113" i="35"/>
  <c r="E110" i="35"/>
  <c r="E107" i="35"/>
  <c r="E104" i="35"/>
  <c r="E101" i="35"/>
  <c r="E98" i="35"/>
  <c r="E95" i="35"/>
  <c r="E92" i="35"/>
  <c r="E89" i="35"/>
  <c r="E86" i="35"/>
  <c r="E83"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C155" i="35"/>
  <c r="C152" i="35"/>
  <c r="C149" i="35"/>
  <c r="C146" i="35"/>
  <c r="C143" i="35"/>
  <c r="C140" i="35"/>
  <c r="C137" i="35"/>
  <c r="C134" i="35"/>
  <c r="C131" i="35"/>
  <c r="C128" i="35"/>
  <c r="C125" i="35"/>
  <c r="C122" i="35"/>
  <c r="C119" i="35"/>
  <c r="C116" i="35"/>
  <c r="C113" i="35"/>
  <c r="C110" i="35"/>
  <c r="C107" i="35"/>
  <c r="C104" i="35"/>
  <c r="C101" i="35"/>
  <c r="C98" i="35"/>
  <c r="C95" i="35"/>
  <c r="C92" i="35"/>
  <c r="C89" i="35"/>
  <c r="C86" i="35"/>
  <c r="C83" i="35"/>
  <c r="I80" i="35"/>
  <c r="I77" i="35"/>
  <c r="I74" i="35"/>
  <c r="I71" i="35"/>
  <c r="I68" i="35"/>
  <c r="I65" i="35"/>
  <c r="I62" i="35"/>
  <c r="I59" i="35"/>
  <c r="I56" i="35"/>
  <c r="I53" i="35"/>
  <c r="I50" i="35"/>
  <c r="I47" i="35"/>
  <c r="I44" i="35"/>
  <c r="I41" i="35"/>
  <c r="I38" i="35"/>
  <c r="G80" i="35"/>
  <c r="G77" i="35"/>
  <c r="G74" i="35"/>
  <c r="G71" i="35"/>
  <c r="G68" i="35"/>
  <c r="G65" i="35"/>
  <c r="G62" i="35"/>
  <c r="G59" i="35"/>
  <c r="G56" i="35"/>
  <c r="G53" i="35"/>
  <c r="G50" i="35"/>
  <c r="G47" i="35"/>
  <c r="G44" i="35"/>
  <c r="G41" i="35"/>
  <c r="G38" i="35"/>
  <c r="F80" i="35"/>
  <c r="F77" i="35"/>
  <c r="F74" i="35"/>
  <c r="F71" i="35"/>
  <c r="F68" i="35"/>
  <c r="F65" i="35"/>
  <c r="F62" i="35"/>
  <c r="F59" i="35"/>
  <c r="F56" i="35"/>
  <c r="F53" i="35"/>
  <c r="F50" i="35"/>
  <c r="F47" i="35"/>
  <c r="F44" i="35"/>
  <c r="F41" i="35"/>
  <c r="F38" i="35"/>
  <c r="E80" i="35"/>
  <c r="E77" i="35"/>
  <c r="E74" i="35"/>
  <c r="E71" i="35"/>
  <c r="E68" i="35"/>
  <c r="E65" i="35"/>
  <c r="E62" i="35"/>
  <c r="E59" i="35"/>
  <c r="E56" i="35"/>
  <c r="E53" i="35"/>
  <c r="E50" i="35"/>
  <c r="E47" i="35"/>
  <c r="E44" i="35"/>
  <c r="E41" i="35"/>
  <c r="E38" i="35"/>
  <c r="D80" i="35"/>
  <c r="D77" i="35"/>
  <c r="D74" i="35"/>
  <c r="D71" i="35"/>
  <c r="D68" i="35"/>
  <c r="D65" i="35"/>
  <c r="D62" i="35"/>
  <c r="D59" i="35"/>
  <c r="D56" i="35"/>
  <c r="D53" i="35"/>
  <c r="D50" i="35"/>
  <c r="D47" i="35"/>
  <c r="D44" i="35"/>
  <c r="D41" i="35"/>
  <c r="D38" i="35"/>
  <c r="C80" i="35"/>
  <c r="C77" i="35"/>
  <c r="C74" i="35"/>
  <c r="C71" i="35"/>
  <c r="C68" i="35"/>
  <c r="C65" i="35"/>
  <c r="C62" i="35"/>
  <c r="C59" i="35"/>
  <c r="C53" i="35"/>
  <c r="C50" i="35"/>
  <c r="C56" i="35"/>
  <c r="C47" i="35"/>
  <c r="C44" i="35"/>
  <c r="C41" i="35"/>
  <c r="C38" i="35"/>
  <c r="C35" i="35"/>
  <c r="D35" i="35"/>
  <c r="E35" i="35"/>
  <c r="F35" i="35"/>
  <c r="G35" i="35"/>
  <c r="I35" i="35"/>
  <c r="H155" i="35" l="1"/>
  <c r="H152" i="35"/>
  <c r="H149" i="35"/>
  <c r="H146" i="35"/>
  <c r="H143" i="35"/>
  <c r="H140" i="35"/>
  <c r="H137" i="35"/>
  <c r="H134" i="35"/>
  <c r="H131" i="35"/>
  <c r="H128" i="35"/>
  <c r="H125" i="35"/>
  <c r="H122" i="35"/>
  <c r="H119" i="35"/>
  <c r="H116" i="35"/>
  <c r="H113" i="35"/>
  <c r="H110" i="35"/>
  <c r="H107" i="35"/>
  <c r="H104" i="35"/>
  <c r="H101" i="35"/>
  <c r="H98" i="35"/>
  <c r="H95" i="35"/>
  <c r="H92" i="35"/>
  <c r="H89" i="35"/>
  <c r="H86" i="35"/>
  <c r="H83" i="35"/>
  <c r="H35" i="35"/>
  <c r="H80" i="35"/>
  <c r="H77" i="35"/>
  <c r="H74" i="35"/>
  <c r="H71" i="35"/>
  <c r="H68" i="35"/>
  <c r="H65" i="35"/>
  <c r="H62" i="35"/>
  <c r="H59" i="35"/>
  <c r="H56" i="35"/>
  <c r="H53" i="35"/>
  <c r="H50" i="35"/>
  <c r="H47" i="35"/>
  <c r="H44" i="35"/>
  <c r="H41" i="35"/>
  <c r="H38" i="35"/>
  <c r="I29" i="35"/>
  <c r="K33" i="27"/>
  <c r="K32" i="27"/>
  <c r="K31" i="27"/>
  <c r="K24" i="27"/>
  <c r="K23" i="27"/>
  <c r="O41" i="27" l="1"/>
  <c r="O45" i="27"/>
  <c r="J110" i="35"/>
  <c r="K110" i="35" s="1"/>
  <c r="N110" i="35" s="1"/>
  <c r="O49" i="27"/>
  <c r="P49" i="27" s="1"/>
  <c r="J122" i="35"/>
  <c r="K122" i="35" s="1"/>
  <c r="O53" i="27"/>
  <c r="P53" i="27" s="1"/>
  <c r="J134" i="35"/>
  <c r="K134" i="35" s="1"/>
  <c r="O57" i="27"/>
  <c r="P57" i="27" s="1"/>
  <c r="J146" i="35"/>
  <c r="K146" i="35" s="1"/>
  <c r="O61" i="27"/>
  <c r="P61" i="27" s="1"/>
  <c r="O42" i="27"/>
  <c r="P42" i="27" s="1"/>
  <c r="O46" i="27"/>
  <c r="P46" i="27" s="1"/>
  <c r="J113" i="35"/>
  <c r="K113" i="35" s="1"/>
  <c r="O50" i="27"/>
  <c r="P50" i="27" s="1"/>
  <c r="J125" i="35"/>
  <c r="K125" i="35" s="1"/>
  <c r="O54" i="27"/>
  <c r="P54" i="27" s="1"/>
  <c r="J137" i="35"/>
  <c r="K137" i="35" s="1"/>
  <c r="N137" i="35" s="1"/>
  <c r="O58" i="27"/>
  <c r="P58" i="27" s="1"/>
  <c r="J149" i="35"/>
  <c r="K149" i="35" s="1"/>
  <c r="N149" i="35" s="1"/>
  <c r="O62" i="27"/>
  <c r="P62" i="27" s="1"/>
  <c r="J92" i="35"/>
  <c r="K92" i="35" s="1"/>
  <c r="O43" i="27"/>
  <c r="P43" i="27" s="1"/>
  <c r="J104" i="35"/>
  <c r="K104" i="35" s="1"/>
  <c r="N104" i="35" s="1"/>
  <c r="O47" i="27"/>
  <c r="J116" i="35"/>
  <c r="K116" i="35" s="1"/>
  <c r="N116" i="35" s="1"/>
  <c r="O51" i="27"/>
  <c r="P51" i="27" s="1"/>
  <c r="J128" i="35"/>
  <c r="K128" i="35" s="1"/>
  <c r="N128" i="35" s="1"/>
  <c r="O55" i="27"/>
  <c r="P55" i="27" s="1"/>
  <c r="J140" i="35"/>
  <c r="K140" i="35" s="1"/>
  <c r="N140" i="35" s="1"/>
  <c r="O59" i="27"/>
  <c r="J152" i="35"/>
  <c r="K152" i="35" s="1"/>
  <c r="N152" i="35" s="1"/>
  <c r="O63" i="27"/>
  <c r="P63" i="27" s="1"/>
  <c r="P41" i="27"/>
  <c r="O40" i="27"/>
  <c r="P40" i="27" s="1"/>
  <c r="O44" i="27"/>
  <c r="P44" i="27" s="1"/>
  <c r="J107" i="35"/>
  <c r="K107" i="35" s="1"/>
  <c r="O48" i="27"/>
  <c r="P48" i="27" s="1"/>
  <c r="J119" i="35"/>
  <c r="K119" i="35" s="1"/>
  <c r="N119" i="35" s="1"/>
  <c r="O52" i="27"/>
  <c r="P52" i="27" s="1"/>
  <c r="J131" i="35"/>
  <c r="K131" i="35" s="1"/>
  <c r="N131" i="35" s="1"/>
  <c r="O56" i="27"/>
  <c r="P56" i="27" s="1"/>
  <c r="J143" i="35"/>
  <c r="K143" i="35" s="1"/>
  <c r="N143" i="35" s="1"/>
  <c r="O60" i="27"/>
  <c r="P60" i="27" s="1"/>
  <c r="J155" i="35"/>
  <c r="K155" i="35" s="1"/>
  <c r="N155" i="35" s="1"/>
  <c r="O64" i="27"/>
  <c r="P64" i="27" s="1"/>
  <c r="J98" i="35"/>
  <c r="K98" i="35" s="1"/>
  <c r="N98" i="35" s="1"/>
  <c r="J86" i="35"/>
  <c r="K86" i="35" s="1"/>
  <c r="J101" i="35"/>
  <c r="K101" i="35" s="1"/>
  <c r="N101" i="35" s="1"/>
  <c r="J95" i="35"/>
  <c r="K95" i="35" s="1"/>
  <c r="N95" i="35" s="1"/>
  <c r="P59" i="27"/>
  <c r="J89" i="35"/>
  <c r="K89" i="35" s="1"/>
  <c r="N89" i="35" s="1"/>
  <c r="J83" i="35"/>
  <c r="K83" i="35" s="1"/>
  <c r="P45" i="27"/>
  <c r="P47" i="27"/>
  <c r="J56" i="35"/>
  <c r="K56" i="35" s="1"/>
  <c r="N56" i="35" s="1"/>
  <c r="O31" i="27"/>
  <c r="P31" i="27" s="1"/>
  <c r="J80" i="35"/>
  <c r="K80" i="35" s="1"/>
  <c r="O39" i="27"/>
  <c r="P39" i="27" s="1"/>
  <c r="J47" i="35"/>
  <c r="K47" i="35" s="1"/>
  <c r="O28" i="27"/>
  <c r="P28" i="27" s="1"/>
  <c r="J59" i="35"/>
  <c r="K59" i="35" s="1"/>
  <c r="O32" i="27"/>
  <c r="P32" i="27" s="1"/>
  <c r="J71" i="35"/>
  <c r="K71" i="35" s="1"/>
  <c r="O36" i="27"/>
  <c r="P36" i="27" s="1"/>
  <c r="J38" i="35"/>
  <c r="K38" i="35" s="1"/>
  <c r="O25" i="27"/>
  <c r="P25" i="27" s="1"/>
  <c r="J50" i="35"/>
  <c r="K50" i="35" s="1"/>
  <c r="N50" i="35" s="1"/>
  <c r="O29" i="27"/>
  <c r="P29" i="27" s="1"/>
  <c r="J62" i="35"/>
  <c r="K62" i="35" s="1"/>
  <c r="N62" i="35" s="1"/>
  <c r="O33" i="27"/>
  <c r="P33" i="27" s="1"/>
  <c r="J74" i="35"/>
  <c r="K74" i="35" s="1"/>
  <c r="N74" i="35" s="1"/>
  <c r="O37" i="27"/>
  <c r="P37" i="27" s="1"/>
  <c r="J44" i="35"/>
  <c r="K44" i="35" s="1"/>
  <c r="N44" i="35" s="1"/>
  <c r="O27" i="27"/>
  <c r="P27" i="27" s="1"/>
  <c r="J68" i="35"/>
  <c r="K68" i="35" s="1"/>
  <c r="O35" i="27"/>
  <c r="P35" i="27" s="1"/>
  <c r="J41" i="35"/>
  <c r="K41" i="35" s="1"/>
  <c r="N41" i="35" s="1"/>
  <c r="O26" i="27"/>
  <c r="P26" i="27" s="1"/>
  <c r="J53" i="35"/>
  <c r="K53" i="35" s="1"/>
  <c r="O30" i="27"/>
  <c r="P30" i="27" s="1"/>
  <c r="J65" i="35"/>
  <c r="K65" i="35" s="1"/>
  <c r="O34" i="27"/>
  <c r="P34" i="27" s="1"/>
  <c r="J77" i="35"/>
  <c r="K77" i="35" s="1"/>
  <c r="N77" i="35" s="1"/>
  <c r="O38" i="27"/>
  <c r="P38" i="27" s="1"/>
  <c r="J35" i="35"/>
  <c r="K35" i="35" s="1"/>
  <c r="I32" i="35"/>
  <c r="I26" i="35"/>
  <c r="I23" i="35"/>
  <c r="I20" i="35"/>
  <c r="I17" i="35"/>
  <c r="I14" i="35"/>
  <c r="I11" i="35"/>
  <c r="I8" i="35"/>
  <c r="F32" i="35"/>
  <c r="F29" i="35"/>
  <c r="F26" i="35"/>
  <c r="F23" i="35"/>
  <c r="F20" i="35"/>
  <c r="F17" i="35"/>
  <c r="B5" i="35"/>
  <c r="G8" i="35"/>
  <c r="G11" i="35"/>
  <c r="G14" i="35"/>
  <c r="C17" i="35"/>
  <c r="D17" i="35"/>
  <c r="E17" i="35"/>
  <c r="G17" i="35"/>
  <c r="C20" i="35"/>
  <c r="D20" i="35"/>
  <c r="E20" i="35"/>
  <c r="G20" i="35"/>
  <c r="C23" i="35"/>
  <c r="D23" i="35"/>
  <c r="E23" i="35"/>
  <c r="G23" i="35"/>
  <c r="C26" i="35"/>
  <c r="D26" i="35"/>
  <c r="E26" i="35"/>
  <c r="G26" i="35"/>
  <c r="C29" i="35"/>
  <c r="D29" i="35"/>
  <c r="E29" i="35"/>
  <c r="G29" i="35"/>
  <c r="C32" i="35"/>
  <c r="D32" i="35"/>
  <c r="E32" i="35"/>
  <c r="G32" i="35"/>
  <c r="N92" i="35" l="1"/>
  <c r="N125" i="35"/>
  <c r="N134" i="35"/>
  <c r="N113" i="35"/>
  <c r="N146" i="35"/>
  <c r="N122" i="35"/>
  <c r="N107" i="35"/>
  <c r="G5" i="35"/>
  <c r="I5" i="35"/>
  <c r="C22" i="31" s="1"/>
  <c r="N47" i="35"/>
  <c r="C25" i="31"/>
  <c r="N86" i="35"/>
  <c r="N83" i="35"/>
  <c r="N59" i="35"/>
  <c r="N68" i="35"/>
  <c r="N53" i="35"/>
  <c r="N71" i="35"/>
  <c r="N38" i="35"/>
  <c r="N65" i="35"/>
  <c r="N35" i="35"/>
  <c r="N80" i="35"/>
  <c r="H17" i="35"/>
  <c r="H26" i="35"/>
  <c r="H23" i="35"/>
  <c r="H29" i="35"/>
  <c r="H32" i="35"/>
  <c r="H20" i="35"/>
  <c r="K1001" i="27"/>
  <c r="K18" i="27"/>
  <c r="K19" i="27"/>
  <c r="K20" i="27"/>
  <c r="K21" i="27"/>
  <c r="K22" i="27"/>
  <c r="K26" i="27"/>
  <c r="K27" i="27"/>
  <c r="K28" i="27"/>
  <c r="K29" i="27"/>
  <c r="K30" i="27"/>
  <c r="F14" i="35" s="1"/>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25" i="27"/>
  <c r="K17" i="27"/>
  <c r="K13" i="27"/>
  <c r="D8" i="35" s="1"/>
  <c r="K14" i="27"/>
  <c r="K15" i="27"/>
  <c r="K16" i="27"/>
  <c r="F8" i="35" s="1"/>
  <c r="D11" i="35" l="1"/>
  <c r="J20" i="35"/>
  <c r="K20" i="35" s="1"/>
  <c r="J32" i="35"/>
  <c r="K32" i="35" s="1"/>
  <c r="O21" i="27"/>
  <c r="P21" i="27" s="1"/>
  <c r="S19" i="27" s="1"/>
  <c r="J29" i="35"/>
  <c r="K29" i="35" s="1"/>
  <c r="N29" i="35" s="1"/>
  <c r="J17" i="35"/>
  <c r="K17" i="35" s="1"/>
  <c r="J23" i="35"/>
  <c r="K23" i="35" s="1"/>
  <c r="C8" i="35"/>
  <c r="C11" i="35"/>
  <c r="E11" i="35"/>
  <c r="J26" i="35"/>
  <c r="K26" i="35" s="1"/>
  <c r="D14" i="35"/>
  <c r="O19" i="27"/>
  <c r="P19" i="27" s="1"/>
  <c r="S17" i="27" s="1"/>
  <c r="O23" i="27"/>
  <c r="P23" i="27" s="1"/>
  <c r="S21" i="27" s="1"/>
  <c r="O24" i="27"/>
  <c r="P24" i="27" s="1"/>
  <c r="S22" i="27" s="1"/>
  <c r="O22" i="27"/>
  <c r="P22" i="27" s="1"/>
  <c r="S20" i="27" s="1"/>
  <c r="O18" i="27"/>
  <c r="P18" i="27" s="1"/>
  <c r="S16" i="27" s="1"/>
  <c r="C14" i="35"/>
  <c r="F11" i="35"/>
  <c r="F5" i="35" s="1"/>
  <c r="C21" i="31" s="1"/>
  <c r="O20" i="27"/>
  <c r="P20" i="27" s="1"/>
  <c r="S18" i="27" s="1"/>
  <c r="E14" i="35"/>
  <c r="E8" i="35"/>
  <c r="E5" i="35" l="1"/>
  <c r="C18" i="31" s="1"/>
  <c r="D5" i="35"/>
  <c r="C15" i="31" s="1"/>
  <c r="C5" i="35"/>
  <c r="C12" i="31" s="1"/>
  <c r="N17" i="35"/>
  <c r="N32" i="35"/>
  <c r="N20" i="35"/>
  <c r="N23" i="35"/>
  <c r="H11" i="35"/>
  <c r="N26" i="35"/>
  <c r="H14" i="35"/>
  <c r="O17" i="27" l="1"/>
  <c r="P17" i="27" s="1"/>
  <c r="S15" i="27" s="1"/>
  <c r="J11" i="35"/>
  <c r="K11" i="35" s="1"/>
  <c r="N11" i="35" s="1"/>
  <c r="O16" i="27"/>
  <c r="P16" i="27" s="1"/>
  <c r="S14" i="27" s="1"/>
  <c r="J14" i="35"/>
  <c r="K14" i="35" s="1"/>
  <c r="H8" i="35"/>
  <c r="H5" i="35" s="1"/>
  <c r="D28" i="31" s="1"/>
  <c r="N14" i="35" l="1"/>
  <c r="O15" i="27"/>
  <c r="P13" i="27" s="1"/>
  <c r="D29" i="31" s="1"/>
  <c r="J8" i="35"/>
  <c r="J5" i="35" s="1"/>
  <c r="C29" i="31" s="1"/>
  <c r="C8" i="31" s="1"/>
  <c r="S13" i="27" l="1"/>
  <c r="K8" i="35"/>
  <c r="K5" i="35" s="1"/>
  <c r="C33" i="31" s="1"/>
  <c r="O13" i="27"/>
  <c r="C10" i="27" l="1"/>
  <c r="L5" i="35"/>
  <c r="C39" i="31" s="1"/>
  <c r="D8" i="31" s="1"/>
  <c r="L24" i="36" s="1"/>
  <c r="E10" i="27" l="1"/>
  <c r="S23" i="27"/>
  <c r="D30" i="31"/>
  <c r="N8" i="35"/>
  <c r="N5" i="35" s="1"/>
  <c r="C36" i="31" s="1"/>
</calcChain>
</file>

<file path=xl/sharedStrings.xml><?xml version="1.0" encoding="utf-8"?>
<sst xmlns="http://schemas.openxmlformats.org/spreadsheetml/2006/main" count="2848" uniqueCount="248">
  <si>
    <t>円</t>
    <rPh sb="0" eb="1">
      <t>エン</t>
    </rPh>
    <phoneticPr fontId="4"/>
  </si>
  <si>
    <t>事業者名</t>
    <rPh sb="0" eb="2">
      <t>ジギョウ</t>
    </rPh>
    <rPh sb="2" eb="3">
      <t>シャ</t>
    </rPh>
    <rPh sb="3" eb="4">
      <t>メイ</t>
    </rPh>
    <phoneticPr fontId="4"/>
  </si>
  <si>
    <t>補助事業を実施するために必要な経費</t>
    <rPh sb="0" eb="2">
      <t>ホジョ</t>
    </rPh>
    <rPh sb="2" eb="4">
      <t>ジギョウ</t>
    </rPh>
    <rPh sb="5" eb="7">
      <t>ジッシ</t>
    </rPh>
    <rPh sb="12" eb="14">
      <t>ヒツヨウ</t>
    </rPh>
    <rPh sb="15" eb="17">
      <t>ケイヒ</t>
    </rPh>
    <phoneticPr fontId="4"/>
  </si>
  <si>
    <t>補助対象経費の総額</t>
    <rPh sb="0" eb="2">
      <t>ホジョ</t>
    </rPh>
    <rPh sb="2" eb="4">
      <t>タイショウ</t>
    </rPh>
    <rPh sb="4" eb="6">
      <t>ケイヒ</t>
    </rPh>
    <rPh sb="7" eb="9">
      <t>ソウガク</t>
    </rPh>
    <phoneticPr fontId="4"/>
  </si>
  <si>
    <t xml:space="preserve"> 補助金額(申請額）</t>
    <rPh sb="1" eb="4">
      <t>ホジョキン</t>
    </rPh>
    <rPh sb="4" eb="5">
      <t>ガク</t>
    </rPh>
    <rPh sb="6" eb="9">
      <t>シンセイガク</t>
    </rPh>
    <phoneticPr fontId="4"/>
  </si>
  <si>
    <t>①</t>
    <phoneticPr fontId="4"/>
  </si>
  <si>
    <t>②</t>
    <phoneticPr fontId="4"/>
  </si>
  <si>
    <t>③</t>
    <phoneticPr fontId="4"/>
  </si>
  <si>
    <t xml:space="preserve"> 補助対象経費</t>
    <rPh sb="1" eb="3">
      <t>ホジョ</t>
    </rPh>
    <rPh sb="3" eb="5">
      <t>タイショウ</t>
    </rPh>
    <rPh sb="5" eb="7">
      <t>ケイヒ</t>
    </rPh>
    <phoneticPr fontId="4"/>
  </si>
  <si>
    <t>a.)設備備品費</t>
    <rPh sb="3" eb="8">
      <t>セツビビヒンヒ</t>
    </rPh>
    <phoneticPr fontId="4"/>
  </si>
  <si>
    <t>b.)旅費</t>
    <rPh sb="3" eb="5">
      <t>リョヒ</t>
    </rPh>
    <phoneticPr fontId="4"/>
  </si>
  <si>
    <t>c.)人件費</t>
    <rPh sb="3" eb="6">
      <t>ジンケンヒ</t>
    </rPh>
    <phoneticPr fontId="4"/>
  </si>
  <si>
    <t>d.)事業推進費</t>
    <rPh sb="3" eb="5">
      <t>ジギョウ</t>
    </rPh>
    <rPh sb="5" eb="8">
      <t>スイシンヒ</t>
    </rPh>
    <phoneticPr fontId="4"/>
  </si>
  <si>
    <t>e.)その他</t>
    <rPh sb="5" eb="6">
      <t>タ</t>
    </rPh>
    <phoneticPr fontId="4"/>
  </si>
  <si>
    <t>d.)事業推進費</t>
    <rPh sb="3" eb="8">
      <t>ジギョウスイシンヒ</t>
    </rPh>
    <phoneticPr fontId="4"/>
  </si>
  <si>
    <t>a∼e.)合計金額</t>
    <rPh sb="5" eb="7">
      <t>ゴウケイ</t>
    </rPh>
    <rPh sb="7" eb="9">
      <t>キンガク</t>
    </rPh>
    <phoneticPr fontId="4"/>
  </si>
  <si>
    <t>補助対象経費の2/3</t>
    <rPh sb="0" eb="6">
      <t>ホジョタイショウケイヒ</t>
    </rPh>
    <phoneticPr fontId="4"/>
  </si>
  <si>
    <t xml:space="preserve"> 補助金額(申請額）の総額</t>
    <rPh sb="1" eb="4">
      <t>ホジョキン</t>
    </rPh>
    <rPh sb="4" eb="5">
      <t>ガク</t>
    </rPh>
    <rPh sb="6" eb="9">
      <t>シンセイガク</t>
    </rPh>
    <rPh sb="11" eb="13">
      <t>ソウガク</t>
    </rPh>
    <phoneticPr fontId="4"/>
  </si>
  <si>
    <t>単 位</t>
    <rPh sb="0" eb="1">
      <t>タン</t>
    </rPh>
    <rPh sb="2" eb="3">
      <t>クライ</t>
    </rPh>
    <phoneticPr fontId="4"/>
  </si>
  <si>
    <t xml:space="preserve"> 積　算　内　訳</t>
    <rPh sb="1" eb="2">
      <t>セキ</t>
    </rPh>
    <rPh sb="3" eb="4">
      <t>ザン</t>
    </rPh>
    <rPh sb="5" eb="6">
      <t>ナイ</t>
    </rPh>
    <rPh sb="7" eb="8">
      <t>ヤク</t>
    </rPh>
    <phoneticPr fontId="4"/>
  </si>
  <si>
    <t xml:space="preserve"> 金　額　(円）</t>
    <rPh sb="1" eb="2">
      <t>キン</t>
    </rPh>
    <rPh sb="3" eb="4">
      <t>ガク</t>
    </rPh>
    <rPh sb="6" eb="7">
      <t>エン</t>
    </rPh>
    <phoneticPr fontId="4"/>
  </si>
  <si>
    <t>様式１（第４条第１項関係）</t>
  </si>
  <si>
    <t>　詳　細</t>
    <rPh sb="1" eb="2">
      <t>ショウ</t>
    </rPh>
    <rPh sb="3" eb="4">
      <t>ホソ</t>
    </rPh>
    <phoneticPr fontId="4"/>
  </si>
  <si>
    <t>金 額（単価×数量）</t>
    <rPh sb="0" eb="1">
      <t>キン</t>
    </rPh>
    <rPh sb="2" eb="3">
      <t>ガク</t>
    </rPh>
    <rPh sb="4" eb="6">
      <t>タンカ</t>
    </rPh>
    <rPh sb="7" eb="9">
      <t>スウリョウ</t>
    </rPh>
    <phoneticPr fontId="4"/>
  </si>
  <si>
    <t xml:space="preserve"> 補助対象経費 (*1)</t>
    <rPh sb="1" eb="3">
      <t>ホジョ</t>
    </rPh>
    <rPh sb="3" eb="5">
      <t>タイショウ</t>
    </rPh>
    <rPh sb="5" eb="7">
      <t>ケイヒ</t>
    </rPh>
    <phoneticPr fontId="4"/>
  </si>
  <si>
    <t xml:space="preserve"> 案件番号 (*1)</t>
    <rPh sb="1" eb="3">
      <t>アンケン</t>
    </rPh>
    <rPh sb="3" eb="5">
      <t>バンゴウ</t>
    </rPh>
    <phoneticPr fontId="4"/>
  </si>
  <si>
    <t>　積　算　内　訳  (*1)</t>
    <rPh sb="1" eb="2">
      <t>セキ</t>
    </rPh>
    <rPh sb="3" eb="4">
      <t>ザン</t>
    </rPh>
    <rPh sb="5" eb="6">
      <t>ナイ</t>
    </rPh>
    <rPh sb="7" eb="8">
      <t>ヤク</t>
    </rPh>
    <phoneticPr fontId="4"/>
  </si>
  <si>
    <t>単 価 (*1)</t>
    <rPh sb="0" eb="1">
      <t>タン</t>
    </rPh>
    <phoneticPr fontId="4"/>
  </si>
  <si>
    <t>円</t>
    <rPh sb="0" eb="1">
      <t>エン</t>
    </rPh>
    <phoneticPr fontId="4"/>
  </si>
  <si>
    <t>数量 (*1)</t>
    <rPh sb="0" eb="2">
      <t>スウリョウ</t>
    </rPh>
    <phoneticPr fontId="4"/>
  </si>
  <si>
    <t>補助金額</t>
    <rPh sb="0" eb="4">
      <t>ホジョキンガク</t>
    </rPh>
    <phoneticPr fontId="4"/>
  </si>
  <si>
    <t>補助金額</t>
    <rPh sb="0" eb="3">
      <t>ホジョキン</t>
    </rPh>
    <rPh sb="3" eb="4">
      <t>ガク</t>
    </rPh>
    <phoneticPr fontId="4"/>
  </si>
  <si>
    <t>事業名：「新たな教師の学び」に対応したオンライン研修コンテンツ開発事業</t>
    <rPh sb="0" eb="2">
      <t>ジギョウ</t>
    </rPh>
    <rPh sb="2" eb="3">
      <t>メイ</t>
    </rPh>
    <phoneticPr fontId="4"/>
  </si>
  <si>
    <t>事業名</t>
    <rPh sb="0" eb="2">
      <t>ジギョウ</t>
    </rPh>
    <rPh sb="2" eb="3">
      <t>メイ</t>
    </rPh>
    <phoneticPr fontId="4"/>
  </si>
  <si>
    <t>「新たな教師の学び」に対応したオンライン研修コンテンツ開発事業</t>
    <phoneticPr fontId="4"/>
  </si>
  <si>
    <t>［１］直接経費について</t>
    <rPh sb="3" eb="7">
      <t>チョクセツケイヒ</t>
    </rPh>
    <phoneticPr fontId="4"/>
  </si>
  <si>
    <t>［２］管理経費（間接経費）について</t>
    <rPh sb="3" eb="7">
      <t>カンリケイヒ</t>
    </rPh>
    <rPh sb="8" eb="12">
      <t>カンセツケイヒ</t>
    </rPh>
    <phoneticPr fontId="4"/>
  </si>
  <si>
    <t>案件①</t>
    <rPh sb="0" eb="3">
      <t>アンケン1</t>
    </rPh>
    <phoneticPr fontId="4"/>
  </si>
  <si>
    <t>案件②</t>
    <rPh sb="0" eb="2">
      <t>アンケン</t>
    </rPh>
    <phoneticPr fontId="4"/>
  </si>
  <si>
    <t>案件③</t>
    <rPh sb="0" eb="2">
      <t>アンケン</t>
    </rPh>
    <phoneticPr fontId="4"/>
  </si>
  <si>
    <t>案件④</t>
    <rPh sb="0" eb="2">
      <t>アンケン</t>
    </rPh>
    <phoneticPr fontId="4"/>
  </si>
  <si>
    <t>案件⑤</t>
    <rPh sb="0" eb="2">
      <t>アンケン</t>
    </rPh>
    <phoneticPr fontId="4"/>
  </si>
  <si>
    <t>案件⑥</t>
    <rPh sb="0" eb="2">
      <t>アンケン</t>
    </rPh>
    <phoneticPr fontId="4"/>
  </si>
  <si>
    <t>案件⑦</t>
    <rPh sb="0" eb="2">
      <t>アンケン</t>
    </rPh>
    <phoneticPr fontId="4"/>
  </si>
  <si>
    <t>案件⑧</t>
    <rPh sb="0" eb="2">
      <t>アンケン</t>
    </rPh>
    <phoneticPr fontId="4"/>
  </si>
  <si>
    <t>案件⑨</t>
    <rPh sb="0" eb="2">
      <t>アンケン</t>
    </rPh>
    <phoneticPr fontId="4"/>
  </si>
  <si>
    <t>案件⑩</t>
    <rPh sb="0" eb="2">
      <t>アンケン</t>
    </rPh>
    <phoneticPr fontId="4"/>
  </si>
  <si>
    <t>直接経費の総額</t>
    <rPh sb="0" eb="4">
      <t>チョクセツケイヒ</t>
    </rPh>
    <rPh sb="5" eb="7">
      <t>ソウガク</t>
    </rPh>
    <phoneticPr fontId="4"/>
  </si>
  <si>
    <t>管理経費のみ</t>
    <rPh sb="0" eb="4">
      <t>カンリケイヒ</t>
    </rPh>
    <phoneticPr fontId="4"/>
  </si>
  <si>
    <t>管理経費を含めた合計金額</t>
    <rPh sb="0" eb="4">
      <t>カンリケイヒ</t>
    </rPh>
    <rPh sb="5" eb="6">
      <t>フク</t>
    </rPh>
    <rPh sb="8" eb="12">
      <t>ゴウケイキンガク</t>
    </rPh>
    <phoneticPr fontId="4"/>
  </si>
  <si>
    <t>全案件の合計</t>
    <rPh sb="0" eb="1">
      <t>ゼン</t>
    </rPh>
    <rPh sb="1" eb="3">
      <t>アンケン</t>
    </rPh>
    <rPh sb="4" eb="6">
      <t>ゴウケイ</t>
    </rPh>
    <phoneticPr fontId="4"/>
  </si>
  <si>
    <t>P-Q</t>
    <phoneticPr fontId="4"/>
  </si>
  <si>
    <t>管理経費の上限</t>
    <rPh sb="0" eb="2">
      <t>カンリ</t>
    </rPh>
    <rPh sb="2" eb="4">
      <t>ケイヒ</t>
    </rPh>
    <rPh sb="5" eb="7">
      <t>ジョウゲン</t>
    </rPh>
    <phoneticPr fontId="4"/>
  </si>
  <si>
    <t>(*1)</t>
    <phoneticPr fontId="4"/>
  </si>
  <si>
    <t>円</t>
    <rPh sb="0" eb="1">
      <t>エン</t>
    </rPh>
    <phoneticPr fontId="4"/>
  </si>
  <si>
    <t>管理経費申請額</t>
    <rPh sb="0" eb="2">
      <t>カンリ</t>
    </rPh>
    <rPh sb="2" eb="4">
      <t>ケイヒ</t>
    </rPh>
    <rPh sb="4" eb="6">
      <t>シンセイ</t>
    </rPh>
    <rPh sb="6" eb="7">
      <t>ガク</t>
    </rPh>
    <phoneticPr fontId="4"/>
  </si>
  <si>
    <t>補助上限額を</t>
    <rPh sb="0" eb="2">
      <t>ホジョ</t>
    </rPh>
    <rPh sb="2" eb="4">
      <t>ジョウゲン</t>
    </rPh>
    <rPh sb="4" eb="5">
      <t>ガク</t>
    </rPh>
    <phoneticPr fontId="4"/>
  </si>
  <si>
    <t>超過した額の合計</t>
    <rPh sb="0" eb="2">
      <t>チョウカ</t>
    </rPh>
    <rPh sb="4" eb="5">
      <t>ガク</t>
    </rPh>
    <rPh sb="6" eb="8">
      <t>ゴウケイ</t>
    </rPh>
    <phoneticPr fontId="4"/>
  </si>
  <si>
    <t>④</t>
    <phoneticPr fontId="4"/>
  </si>
  <si>
    <t>補助金額(申請額）</t>
    <phoneticPr fontId="4"/>
  </si>
  <si>
    <t>(うち、管理経費)</t>
    <rPh sb="4" eb="8">
      <t>カンリケイヒ</t>
    </rPh>
    <phoneticPr fontId="4"/>
  </si>
  <si>
    <t>　　補助対象経費の総額　</t>
    <rPh sb="2" eb="8">
      <t>ホジョタイショウケイヒ</t>
    </rPh>
    <rPh sb="9" eb="11">
      <t>ソウガク</t>
    </rPh>
    <phoneticPr fontId="4"/>
  </si>
  <si>
    <t>超過額</t>
    <rPh sb="0" eb="3">
      <t>チョウカガク</t>
    </rPh>
    <phoneticPr fontId="4"/>
  </si>
  <si>
    <t>超過額合計</t>
    <rPh sb="0" eb="3">
      <t>チョウカガク</t>
    </rPh>
    <rPh sb="3" eb="5">
      <t>ゴウケイ</t>
    </rPh>
    <phoneticPr fontId="4"/>
  </si>
  <si>
    <t>補助金額合計</t>
    <rPh sb="0" eb="4">
      <t>ホジョキンガク</t>
    </rPh>
    <rPh sb="4" eb="6">
      <t>ゴウケイ</t>
    </rPh>
    <phoneticPr fontId="4"/>
  </si>
  <si>
    <t>補助対象経費の2/3の合計</t>
    <rPh sb="0" eb="6">
      <t>ホジョタイショウケイヒ</t>
    </rPh>
    <rPh sb="11" eb="13">
      <t>ゴウケイ</t>
    </rPh>
    <phoneticPr fontId="4"/>
  </si>
  <si>
    <t>(1)　※各申請における補助対象経費の合計</t>
    <rPh sb="5" eb="6">
      <t>カク</t>
    </rPh>
    <rPh sb="6" eb="8">
      <t>シンセイ</t>
    </rPh>
    <rPh sb="12" eb="14">
      <t>ホジョ</t>
    </rPh>
    <rPh sb="14" eb="16">
      <t>タイショウ</t>
    </rPh>
    <rPh sb="16" eb="18">
      <t>ケイヒ</t>
    </rPh>
    <rPh sb="19" eb="21">
      <t>ゴウケイ</t>
    </rPh>
    <phoneticPr fontId="4"/>
  </si>
  <si>
    <t>の合計</t>
    <rPh sb="1" eb="3">
      <t>ゴウケイ</t>
    </rPh>
    <phoneticPr fontId="4"/>
  </si>
  <si>
    <t>補助対象経費の2/3の額</t>
    <rPh sb="0" eb="6">
      <t>ホジョタイショウケイヒ</t>
    </rPh>
    <rPh sb="11" eb="12">
      <t>ガク</t>
    </rPh>
    <phoneticPr fontId="4"/>
  </si>
  <si>
    <t>案件⑪</t>
    <rPh sb="0" eb="2">
      <t>アンケン</t>
    </rPh>
    <phoneticPr fontId="4"/>
  </si>
  <si>
    <t>案件⑫</t>
    <rPh sb="0" eb="2">
      <t>アンケン</t>
    </rPh>
    <phoneticPr fontId="4"/>
  </si>
  <si>
    <t>案件⑬</t>
    <rPh sb="0" eb="2">
      <t>アンケン</t>
    </rPh>
    <phoneticPr fontId="4"/>
  </si>
  <si>
    <t>案件⑭</t>
    <rPh sb="0" eb="2">
      <t>アンケン</t>
    </rPh>
    <phoneticPr fontId="4"/>
  </si>
  <si>
    <t>案件⑮</t>
    <rPh sb="0" eb="2">
      <t>アンケン</t>
    </rPh>
    <phoneticPr fontId="4"/>
  </si>
  <si>
    <t>案件⑯</t>
    <rPh sb="0" eb="2">
      <t>アンケン</t>
    </rPh>
    <phoneticPr fontId="4"/>
  </si>
  <si>
    <t>案件⑰</t>
    <rPh sb="0" eb="2">
      <t>アンケン</t>
    </rPh>
    <phoneticPr fontId="4"/>
  </si>
  <si>
    <t>案件⑱</t>
    <rPh sb="0" eb="2">
      <t>アンケン</t>
    </rPh>
    <phoneticPr fontId="4"/>
  </si>
  <si>
    <t>案件⑲</t>
    <rPh sb="0" eb="2">
      <t>アンケン</t>
    </rPh>
    <phoneticPr fontId="4"/>
  </si>
  <si>
    <t>案件⑳</t>
    <rPh sb="0" eb="2">
      <t>アンケン</t>
    </rPh>
    <phoneticPr fontId="4"/>
  </si>
  <si>
    <t>案件㉑</t>
    <rPh sb="0" eb="2">
      <t>アンケン</t>
    </rPh>
    <phoneticPr fontId="4"/>
  </si>
  <si>
    <t>案件㉒</t>
    <rPh sb="0" eb="2">
      <t>アンケン</t>
    </rPh>
    <phoneticPr fontId="4"/>
  </si>
  <si>
    <t>案件㉓</t>
    <rPh sb="0" eb="2">
      <t>アンケン</t>
    </rPh>
    <phoneticPr fontId="4"/>
  </si>
  <si>
    <t>案件㉔</t>
    <rPh sb="0" eb="2">
      <t>アンケン</t>
    </rPh>
    <phoneticPr fontId="4"/>
  </si>
  <si>
    <t>案件㉕</t>
    <rPh sb="0" eb="2">
      <t>アンケン</t>
    </rPh>
    <phoneticPr fontId="4"/>
  </si>
  <si>
    <t>（超過計算）</t>
    <rPh sb="1" eb="3">
      <t>チョウカ</t>
    </rPh>
    <rPh sb="3" eb="5">
      <t>ケイサン</t>
    </rPh>
    <phoneticPr fontId="4"/>
  </si>
  <si>
    <t>案件㉖</t>
    <rPh sb="0" eb="2">
      <t>アンケン</t>
    </rPh>
    <phoneticPr fontId="4"/>
  </si>
  <si>
    <t>案件㉗</t>
    <rPh sb="0" eb="2">
      <t>アンケン</t>
    </rPh>
    <phoneticPr fontId="4"/>
  </si>
  <si>
    <t>案件㉘</t>
    <rPh sb="0" eb="2">
      <t>アンケン</t>
    </rPh>
    <phoneticPr fontId="4"/>
  </si>
  <si>
    <t>案件㉙</t>
    <rPh sb="0" eb="2">
      <t>アンケン</t>
    </rPh>
    <phoneticPr fontId="4"/>
  </si>
  <si>
    <t>案件㉚</t>
    <rPh sb="0" eb="2">
      <t>アンケン</t>
    </rPh>
    <phoneticPr fontId="4"/>
  </si>
  <si>
    <t>案件㉛</t>
    <rPh sb="0" eb="2">
      <t>アンケン</t>
    </rPh>
    <phoneticPr fontId="4"/>
  </si>
  <si>
    <t>案件㉜</t>
    <rPh sb="0" eb="2">
      <t>アンケン</t>
    </rPh>
    <phoneticPr fontId="4"/>
  </si>
  <si>
    <t>案件㉝</t>
    <rPh sb="0" eb="2">
      <t>アンケン</t>
    </rPh>
    <phoneticPr fontId="4"/>
  </si>
  <si>
    <t>案件㉞</t>
    <rPh sb="0" eb="2">
      <t>アンケン</t>
    </rPh>
    <phoneticPr fontId="4"/>
  </si>
  <si>
    <t>案件㉟</t>
    <rPh sb="0" eb="2">
      <t>アンケン</t>
    </rPh>
    <phoneticPr fontId="4"/>
  </si>
  <si>
    <t>案件㊱</t>
    <rPh sb="0" eb="2">
      <t>アンケン</t>
    </rPh>
    <phoneticPr fontId="4"/>
  </si>
  <si>
    <t>案件㊲</t>
    <rPh sb="0" eb="2">
      <t>アンケン</t>
    </rPh>
    <phoneticPr fontId="4"/>
  </si>
  <si>
    <t>案件㊳</t>
    <rPh sb="0" eb="2">
      <t>アンケン</t>
    </rPh>
    <phoneticPr fontId="4"/>
  </si>
  <si>
    <t>案件㊴</t>
    <rPh sb="0" eb="2">
      <t>アンケン</t>
    </rPh>
    <phoneticPr fontId="4"/>
  </si>
  <si>
    <t>案件㊵</t>
    <rPh sb="0" eb="2">
      <t>アンケン</t>
    </rPh>
    <phoneticPr fontId="4"/>
  </si>
  <si>
    <t>案件㊶</t>
    <rPh sb="0" eb="2">
      <t>アンケン</t>
    </rPh>
    <phoneticPr fontId="4"/>
  </si>
  <si>
    <t>案件㊷</t>
    <rPh sb="0" eb="2">
      <t>アンケン</t>
    </rPh>
    <phoneticPr fontId="4"/>
  </si>
  <si>
    <t>案件㊸</t>
    <rPh sb="0" eb="2">
      <t>アンケン</t>
    </rPh>
    <phoneticPr fontId="4"/>
  </si>
  <si>
    <t>案件㊹</t>
    <rPh sb="0" eb="2">
      <t>アンケン</t>
    </rPh>
    <phoneticPr fontId="4"/>
  </si>
  <si>
    <t>案件㊺</t>
    <rPh sb="0" eb="2">
      <t>アンケン</t>
    </rPh>
    <phoneticPr fontId="4"/>
  </si>
  <si>
    <t>案件㊻</t>
    <rPh sb="0" eb="2">
      <t>アンケン</t>
    </rPh>
    <phoneticPr fontId="4"/>
  </si>
  <si>
    <t>案件㊼</t>
    <rPh sb="0" eb="2">
      <t>アンケン</t>
    </rPh>
    <phoneticPr fontId="4"/>
  </si>
  <si>
    <t>案件㊽</t>
    <rPh sb="0" eb="2">
      <t>アンケン</t>
    </rPh>
    <phoneticPr fontId="4"/>
  </si>
  <si>
    <t>案件㊾</t>
    <rPh sb="0" eb="2">
      <t>アンケン</t>
    </rPh>
    <phoneticPr fontId="4"/>
  </si>
  <si>
    <t>案件㊿</t>
    <rPh sb="0" eb="2">
      <t>アンケン</t>
    </rPh>
    <phoneticPr fontId="4"/>
  </si>
  <si>
    <t>（内訳）</t>
    <rPh sb="1" eb="3">
      <t>ウチワケ</t>
    </rPh>
    <phoneticPr fontId="4"/>
  </si>
  <si>
    <t>↓この欄に必ず記入すること。</t>
    <rPh sb="3" eb="4">
      <t>ラン</t>
    </rPh>
    <rPh sb="5" eb="6">
      <t>カナラ</t>
    </rPh>
    <rPh sb="7" eb="9">
      <t>キニュウ</t>
    </rPh>
    <phoneticPr fontId="4"/>
  </si>
  <si>
    <t>全案件の合計金額</t>
    <rPh sb="0" eb="1">
      <t>ゼン</t>
    </rPh>
    <rPh sb="1" eb="3">
      <t>アンケン</t>
    </rPh>
    <rPh sb="4" eb="8">
      <t>ゴウケイキンガク</t>
    </rPh>
    <phoneticPr fontId="4"/>
  </si>
  <si>
    <t>↓申請総額</t>
    <rPh sb="1" eb="3">
      <t>シンセイ</t>
    </rPh>
    <rPh sb="3" eb="4">
      <t>ソウ</t>
    </rPh>
    <rPh sb="4" eb="5">
      <t>ガク</t>
    </rPh>
    <phoneticPr fontId="4"/>
  </si>
  <si>
    <t>補助対象経費の総額
↓（直接経費＋管理経費の合計）</t>
    <rPh sb="12" eb="14">
      <t>チョクセツ</t>
    </rPh>
    <rPh sb="14" eb="16">
      <t>ケイヒ</t>
    </rPh>
    <rPh sb="17" eb="21">
      <t>カンリケイヒ</t>
    </rPh>
    <rPh sb="22" eb="24">
      <t>ゴウケイ</t>
    </rPh>
    <phoneticPr fontId="4"/>
  </si>
  <si>
    <t>↓事業推進費のうち管理経費を除いた額</t>
    <rPh sb="1" eb="6">
      <t>ジギョウスイシンヒ</t>
    </rPh>
    <rPh sb="9" eb="13">
      <t>カンリケイヒ</t>
    </rPh>
    <rPh sb="14" eb="15">
      <t>ノゾ</t>
    </rPh>
    <rPh sb="17" eb="18">
      <t>ガク</t>
    </rPh>
    <phoneticPr fontId="4"/>
  </si>
  <si>
    <t>↓直接経費の合計</t>
    <rPh sb="1" eb="5">
      <t>チョクセツケイヒ</t>
    </rPh>
    <rPh sb="6" eb="8">
      <t>ゴウケイ</t>
    </rPh>
    <phoneticPr fontId="4"/>
  </si>
  <si>
    <t>↓管理経費の合計</t>
    <rPh sb="1" eb="3">
      <t>カンリ</t>
    </rPh>
    <rPh sb="3" eb="5">
      <t>ケイヒ</t>
    </rPh>
    <rPh sb="6" eb="8">
      <t>ゴウケイ</t>
    </rPh>
    <phoneticPr fontId="4"/>
  </si>
  <si>
    <t>※申請１件ごとに、補助対象経費の2/3額を切捨で算出。</t>
    <rPh sb="4" eb="5">
      <t>ケン</t>
    </rPh>
    <rPh sb="9" eb="15">
      <t>ホジョタイショウケイヒ</t>
    </rPh>
    <rPh sb="19" eb="20">
      <t>ガク</t>
    </rPh>
    <rPh sb="21" eb="22">
      <t>キ</t>
    </rPh>
    <rPh sb="22" eb="23">
      <t>ス</t>
    </rPh>
    <rPh sb="24" eb="26">
      <t>サンシュツ</t>
    </rPh>
    <phoneticPr fontId="4"/>
  </si>
  <si>
    <t>※各申請における補助金額の合計。</t>
    <phoneticPr fontId="4"/>
  </si>
  <si>
    <t>↓（小数以下切り捨て額）</t>
    <rPh sb="2" eb="4">
      <t>ショウスウ</t>
    </rPh>
    <rPh sb="4" eb="6">
      <t>イカ</t>
    </rPh>
    <rPh sb="6" eb="7">
      <t>キ</t>
    </rPh>
    <rPh sb="8" eb="9">
      <t>ス</t>
    </rPh>
    <rPh sb="10" eb="11">
      <t>ガク</t>
    </rPh>
    <phoneticPr fontId="4"/>
  </si>
  <si>
    <t xml:space="preserve"> 計.)</t>
    <rPh sb="1" eb="2">
      <t>ケイ</t>
    </rPh>
    <phoneticPr fontId="4"/>
  </si>
  <si>
    <t>(2)　※各申請における補助金額の合計</t>
    <phoneticPr fontId="4"/>
  </si>
  <si>
    <t>※申請１件ごとに、上限4,000,000円で算出。</t>
    <rPh sb="1" eb="3">
      <t>シンセイ</t>
    </rPh>
    <rPh sb="4" eb="5">
      <t>ケン</t>
    </rPh>
    <rPh sb="9" eb="11">
      <t>ジョウゲン</t>
    </rPh>
    <rPh sb="20" eb="21">
      <t>エン</t>
    </rPh>
    <rPh sb="22" eb="24">
      <t>サンシュツ</t>
    </rPh>
    <phoneticPr fontId="4"/>
  </si>
  <si>
    <t>備考</t>
    <rPh sb="0" eb="2">
      <t>ビコウ</t>
    </rPh>
    <phoneticPr fontId="4"/>
  </si>
  <si>
    <t>連絡先　（電話番号、e-mailアドレス）</t>
    <rPh sb="0" eb="2">
      <t>レンラク</t>
    </rPh>
    <rPh sb="2" eb="3">
      <t>サキ</t>
    </rPh>
    <rPh sb="5" eb="7">
      <t>デンワ</t>
    </rPh>
    <rPh sb="7" eb="9">
      <t>バンゴウ</t>
    </rPh>
    <phoneticPr fontId="4"/>
  </si>
  <si>
    <t>所属・職名</t>
    <rPh sb="0" eb="2">
      <t>ショゾク</t>
    </rPh>
    <rPh sb="3" eb="5">
      <t>ショクメイ</t>
    </rPh>
    <phoneticPr fontId="4"/>
  </si>
  <si>
    <t>会計事務担当者名</t>
    <rPh sb="0" eb="2">
      <t>カイケイ</t>
    </rPh>
    <rPh sb="2" eb="4">
      <t>ジム</t>
    </rPh>
    <rPh sb="4" eb="7">
      <t>タントウシャ</t>
    </rPh>
    <rPh sb="7" eb="8">
      <t>ナ</t>
    </rPh>
    <phoneticPr fontId="4"/>
  </si>
  <si>
    <t>事業実施担当者名</t>
    <rPh sb="0" eb="2">
      <t>ジギョウ</t>
    </rPh>
    <rPh sb="2" eb="4">
      <t>ジッシ</t>
    </rPh>
    <rPh sb="4" eb="6">
      <t>タントウ</t>
    </rPh>
    <rPh sb="6" eb="7">
      <t>シャ</t>
    </rPh>
    <rPh sb="7" eb="8">
      <t>メイ</t>
    </rPh>
    <phoneticPr fontId="4"/>
  </si>
  <si>
    <t>事業実施責任者名</t>
    <rPh sb="0" eb="2">
      <t>ジギョウ</t>
    </rPh>
    <rPh sb="2" eb="4">
      <t>ジッシ</t>
    </rPh>
    <rPh sb="4" eb="7">
      <t>セキニンシャ</t>
    </rPh>
    <rPh sb="7" eb="8">
      <t>ナ</t>
    </rPh>
    <phoneticPr fontId="4"/>
  </si>
  <si>
    <t>補助事業の完了予定日</t>
    <rPh sb="0" eb="2">
      <t>ホジョ</t>
    </rPh>
    <rPh sb="2" eb="4">
      <t>ジギョウ</t>
    </rPh>
    <rPh sb="5" eb="7">
      <t>カンリョウ</t>
    </rPh>
    <rPh sb="7" eb="9">
      <t>ヨテイ</t>
    </rPh>
    <rPh sb="9" eb="10">
      <t>ヒ</t>
    </rPh>
    <phoneticPr fontId="4"/>
  </si>
  <si>
    <t>国庫補助金交付申請額</t>
    <rPh sb="0" eb="2">
      <t>コッコ</t>
    </rPh>
    <rPh sb="2" eb="4">
      <t>ホジョ</t>
    </rPh>
    <rPh sb="4" eb="5">
      <t>キン</t>
    </rPh>
    <rPh sb="5" eb="7">
      <t>コウフ</t>
    </rPh>
    <rPh sb="7" eb="10">
      <t>シンセイガク</t>
    </rPh>
    <phoneticPr fontId="4"/>
  </si>
  <si>
    <t>　教員講習開設事業費等補助金交付要綱第４条第１項の規定により、次のとおり教員講習開設事業費等補助金補助金の交付を申請します。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49" eb="52">
      <t>ホジョキン</t>
    </rPh>
    <rPh sb="53" eb="55">
      <t>コウフ</t>
    </rPh>
    <rPh sb="56" eb="58">
      <t>シンセイ</t>
    </rPh>
    <phoneticPr fontId="4"/>
  </si>
  <si>
    <t>（代表者名）</t>
    <rPh sb="1" eb="4">
      <t>ダイヒョウシャ</t>
    </rPh>
    <rPh sb="4" eb="5">
      <t>ナ</t>
    </rPh>
    <phoneticPr fontId="4"/>
  </si>
  <si>
    <t>〒</t>
    <phoneticPr fontId="4"/>
  </si>
  <si>
    <t>（所在地）</t>
    <rPh sb="1" eb="4">
      <t>ショザイチ</t>
    </rPh>
    <phoneticPr fontId="4"/>
  </si>
  <si>
    <t>（名　　称）</t>
    <rPh sb="1" eb="2">
      <t>ナ</t>
    </rPh>
    <rPh sb="4" eb="5">
      <t>ショウ</t>
    </rPh>
    <phoneticPr fontId="4"/>
  </si>
  <si>
    <t>補助事業者名</t>
    <rPh sb="0" eb="2">
      <t>ホジョ</t>
    </rPh>
    <rPh sb="2" eb="5">
      <t>ジギョウシャ</t>
    </rPh>
    <rPh sb="5" eb="6">
      <t>ナ</t>
    </rPh>
    <phoneticPr fontId="4"/>
  </si>
  <si>
    <t>文部科学大臣　殿</t>
    <rPh sb="0" eb="2">
      <t>モンブ</t>
    </rPh>
    <rPh sb="2" eb="4">
      <t>カガク</t>
    </rPh>
    <rPh sb="4" eb="6">
      <t>ダイジン</t>
    </rPh>
    <rPh sb="7" eb="8">
      <t>ドノ</t>
    </rPh>
    <phoneticPr fontId="4"/>
  </si>
  <si>
    <t>月</t>
    <rPh sb="0" eb="1">
      <t>ツキ</t>
    </rPh>
    <phoneticPr fontId="4"/>
  </si>
  <si>
    <t>年</t>
    <rPh sb="0" eb="1">
      <t>ネン</t>
    </rPh>
    <phoneticPr fontId="4"/>
  </si>
  <si>
    <t>令和</t>
    <rPh sb="0" eb="2">
      <t>レイワ</t>
    </rPh>
    <phoneticPr fontId="4"/>
  </si>
  <si>
    <t>　様式１（第４条第１項関係）</t>
    <rPh sb="1" eb="3">
      <t>ヨウシキ</t>
    </rPh>
    <rPh sb="5" eb="6">
      <t>ダイ</t>
    </rPh>
    <rPh sb="7" eb="8">
      <t>ジョウ</t>
    </rPh>
    <rPh sb="8" eb="9">
      <t>ダイ</t>
    </rPh>
    <rPh sb="10" eb="11">
      <t>コウ</t>
    </rPh>
    <rPh sb="11" eb="13">
      <t>カンケイ</t>
    </rPh>
    <phoneticPr fontId="4"/>
  </si>
  <si>
    <t>校種</t>
    <rPh sb="0" eb="2">
      <t>コウシュ</t>
    </rPh>
    <phoneticPr fontId="4"/>
  </si>
  <si>
    <t>職階</t>
    <rPh sb="0" eb="2">
      <t>ショクカイ</t>
    </rPh>
    <phoneticPr fontId="4"/>
  </si>
  <si>
    <t>経験年数</t>
    <rPh sb="0" eb="2">
      <t>ケイケン</t>
    </rPh>
    <rPh sb="2" eb="4">
      <t>ネンスウ</t>
    </rPh>
    <phoneticPr fontId="4"/>
  </si>
  <si>
    <t>成果確認の種類
（選択式、レポート等）</t>
    <rPh sb="0" eb="4">
      <t>セイカカクニン</t>
    </rPh>
    <rPh sb="5" eb="7">
      <t>シュルイ</t>
    </rPh>
    <rPh sb="9" eb="12">
      <t>センタクシキ</t>
    </rPh>
    <rPh sb="17" eb="18">
      <t>ナド</t>
    </rPh>
    <phoneticPr fontId="4"/>
  </si>
  <si>
    <t>受講料の設定
（無料・有料の区別）</t>
    <rPh sb="0" eb="2">
      <t>ジュコウ</t>
    </rPh>
    <rPh sb="2" eb="3">
      <t>リョウ</t>
    </rPh>
    <rPh sb="4" eb="6">
      <t>セッテイ</t>
    </rPh>
    <rPh sb="8" eb="10">
      <t>ムリョウ</t>
    </rPh>
    <rPh sb="11" eb="13">
      <t>ユウリョウ</t>
    </rPh>
    <rPh sb="14" eb="16">
      <t>クベツ</t>
    </rPh>
    <phoneticPr fontId="4"/>
  </si>
  <si>
    <t>開設者名</t>
    <rPh sb="0" eb="3">
      <t>カイセツシャ</t>
    </rPh>
    <rPh sb="3" eb="4">
      <t>メイ</t>
    </rPh>
    <phoneticPr fontId="4"/>
  </si>
  <si>
    <t>教育課題</t>
    <rPh sb="0" eb="2">
      <t>キョウイク</t>
    </rPh>
    <rPh sb="2" eb="4">
      <t>カダイ</t>
    </rPh>
    <phoneticPr fontId="4"/>
  </si>
  <si>
    <t>職場住所</t>
    <rPh sb="0" eb="2">
      <t>ショクバ</t>
    </rPh>
    <rPh sb="2" eb="4">
      <t>ジュウショ</t>
    </rPh>
    <phoneticPr fontId="4"/>
  </si>
  <si>
    <t>Tel</t>
    <phoneticPr fontId="4"/>
  </si>
  <si>
    <t>E-mail</t>
  </si>
  <si>
    <t>所属</t>
    <rPh sb="0" eb="2">
      <t>ショゾク</t>
    </rPh>
    <phoneticPr fontId="4"/>
  </si>
  <si>
    <t>氏名</t>
    <rPh sb="0" eb="2">
      <t>シメイ</t>
    </rPh>
    <phoneticPr fontId="4"/>
  </si>
  <si>
    <t>担当者の連絡先・問い合わせ先</t>
    <rPh sb="0" eb="3">
      <t>タントウシャ</t>
    </rPh>
    <rPh sb="4" eb="7">
      <t>レンラクサキ</t>
    </rPh>
    <rPh sb="8" eb="9">
      <t>ト</t>
    </rPh>
    <rPh sb="10" eb="11">
      <t>ア</t>
    </rPh>
    <rPh sb="13" eb="14">
      <t>サキ</t>
    </rPh>
    <phoneticPr fontId="4"/>
  </si>
  <si>
    <t>補助事業の概要・計画</t>
    <rPh sb="0" eb="2">
      <t>ホジョ</t>
    </rPh>
    <rPh sb="2" eb="4">
      <t>ジギョウ</t>
    </rPh>
    <rPh sb="5" eb="7">
      <t>ガイヨウ</t>
    </rPh>
    <rPh sb="8" eb="10">
      <t>ケイカク</t>
    </rPh>
    <phoneticPr fontId="4"/>
  </si>
  <si>
    <t>　様式１（第４条第１項関係）別紙１-①</t>
    <rPh sb="1" eb="3">
      <t>ヨウシキ</t>
    </rPh>
    <rPh sb="5" eb="6">
      <t>ダイ</t>
    </rPh>
    <rPh sb="7" eb="8">
      <t>ジョウ</t>
    </rPh>
    <rPh sb="8" eb="9">
      <t>ダイ</t>
    </rPh>
    <rPh sb="10" eb="11">
      <t>コウ</t>
    </rPh>
    <rPh sb="11" eb="13">
      <t>カンケイ</t>
    </rPh>
    <rPh sb="14" eb="16">
      <t>ベッシ</t>
    </rPh>
    <phoneticPr fontId="4"/>
  </si>
  <si>
    <t xml:space="preserve"> 　(別紙１－②)「新たな教師の学び」に対応したオンライン研修コンテンツ開発事業</t>
    <rPh sb="3" eb="5">
      <t>ベッシ</t>
    </rPh>
    <rPh sb="10" eb="11">
      <t>アラ</t>
    </rPh>
    <rPh sb="13" eb="15">
      <t>キョウシ</t>
    </rPh>
    <rPh sb="16" eb="17">
      <t>マナ</t>
    </rPh>
    <rPh sb="20" eb="22">
      <t>タイオウ</t>
    </rPh>
    <rPh sb="29" eb="31">
      <t>ケンシュウ</t>
    </rPh>
    <rPh sb="36" eb="38">
      <t>カイハツ</t>
    </rPh>
    <rPh sb="38" eb="40">
      <t>ジギョウ</t>
    </rPh>
    <phoneticPr fontId="4"/>
  </si>
  <si>
    <t>(別紙１－③)</t>
    <phoneticPr fontId="4"/>
  </si>
  <si>
    <t>別紙１－③の１及び別紙１－③の２参照</t>
    <rPh sb="0" eb="2">
      <t>ベッシ</t>
    </rPh>
    <rPh sb="7" eb="8">
      <t>オヨ</t>
    </rPh>
    <rPh sb="16" eb="18">
      <t>サンショウ</t>
    </rPh>
    <phoneticPr fontId="4"/>
  </si>
  <si>
    <t>別紙１－③の１及び別紙１－③の２参照</t>
    <phoneticPr fontId="4"/>
  </si>
  <si>
    <t>　様式１（第４条第１項関係）　 (別紙１－③の１)</t>
    <rPh sb="1" eb="3">
      <t>ヨウシキ</t>
    </rPh>
    <rPh sb="5" eb="6">
      <t>ダイ</t>
    </rPh>
    <rPh sb="7" eb="8">
      <t>ジョウ</t>
    </rPh>
    <rPh sb="8" eb="9">
      <t>ダイ</t>
    </rPh>
    <rPh sb="10" eb="11">
      <t>コウ</t>
    </rPh>
    <rPh sb="11" eb="13">
      <t>カンケイ</t>
    </rPh>
    <phoneticPr fontId="4"/>
  </si>
  <si>
    <t>案件番号</t>
    <rPh sb="0" eb="2">
      <t>アンケン</t>
    </rPh>
    <rPh sb="2" eb="4">
      <t>バンゴウ</t>
    </rPh>
    <phoneticPr fontId="4"/>
  </si>
  <si>
    <t>喫緊の教育課題</t>
    <phoneticPr fontId="4"/>
  </si>
  <si>
    <t>日</t>
    <rPh sb="0" eb="1">
      <t>ニチ</t>
    </rPh>
    <phoneticPr fontId="4"/>
  </si>
  <si>
    <t>年度教員講習開設事業費等補助金交付申請書</t>
    <rPh sb="0" eb="2">
      <t>ネンド</t>
    </rPh>
    <rPh sb="2" eb="4">
      <t>キョウイン</t>
    </rPh>
    <rPh sb="4" eb="6">
      <t>コウシュウ</t>
    </rPh>
    <rPh sb="6" eb="8">
      <t>カイセツ</t>
    </rPh>
    <rPh sb="8" eb="11">
      <t>ジギョウヒ</t>
    </rPh>
    <rPh sb="11" eb="12">
      <t>ナド</t>
    </rPh>
    <rPh sb="12" eb="15">
      <t>ホジョキン</t>
    </rPh>
    <rPh sb="15" eb="17">
      <t>コウフ</t>
    </rPh>
    <rPh sb="17" eb="20">
      <t>シンセイショ</t>
    </rPh>
    <phoneticPr fontId="4"/>
  </si>
  <si>
    <t>案件番号:</t>
    <rPh sb="0" eb="2">
      <t>アンケン</t>
    </rPh>
    <rPh sb="2" eb="4">
      <t>バンゴウ</t>
    </rPh>
    <phoneticPr fontId="4"/>
  </si>
  <si>
    <t>附属校設置
の有無</t>
    <rPh sb="0" eb="2">
      <t>フゾク</t>
    </rPh>
    <rPh sb="2" eb="3">
      <t>コウ</t>
    </rPh>
    <rPh sb="3" eb="5">
      <t>セッチ</t>
    </rPh>
    <rPh sb="7" eb="9">
      <t>ウム</t>
    </rPh>
    <phoneticPr fontId="4"/>
  </si>
  <si>
    <t>事　　業　　名　　称</t>
    <rPh sb="0" eb="1">
      <t>コト</t>
    </rPh>
    <rPh sb="3" eb="4">
      <t>ギョウ</t>
    </rPh>
    <rPh sb="6" eb="7">
      <t>メイ</t>
    </rPh>
    <rPh sb="9" eb="10">
      <t>ショウ</t>
    </rPh>
    <phoneticPr fontId="4"/>
  </si>
  <si>
    <t>↓補助上限比較</t>
    <rPh sb="1" eb="3">
      <t>ホジョ</t>
    </rPh>
    <rPh sb="3" eb="4">
      <t>ジョウ</t>
    </rPh>
    <rPh sb="5" eb="7">
      <t>ヒカク</t>
    </rPh>
    <phoneticPr fontId="4"/>
  </si>
  <si>
    <t>　様式１（第４条第１項関係）　 (別紙１－③の２)</t>
    <rPh sb="1" eb="3">
      <t>ヨウシキ</t>
    </rPh>
    <rPh sb="5" eb="6">
      <t>ダイ</t>
    </rPh>
    <rPh sb="7" eb="8">
      <t>ジョウ</t>
    </rPh>
    <rPh sb="8" eb="9">
      <t>ダイ</t>
    </rPh>
    <rPh sb="10" eb="11">
      <t>コウ</t>
    </rPh>
    <rPh sb="11" eb="13">
      <t>カンケイ</t>
    </rPh>
    <phoneticPr fontId="4"/>
  </si>
  <si>
    <t>研修
項目</t>
    <rPh sb="0" eb="2">
      <t>ケンシュウ</t>
    </rPh>
    <rPh sb="3" eb="5">
      <t>コウモク</t>
    </rPh>
    <phoneticPr fontId="4"/>
  </si>
  <si>
    <t>作成に当たって特に工夫する点</t>
    <rPh sb="0" eb="2">
      <t>サクセイ</t>
    </rPh>
    <rPh sb="3" eb="4">
      <t>ア</t>
    </rPh>
    <rPh sb="7" eb="8">
      <t>トク</t>
    </rPh>
    <rPh sb="9" eb="11">
      <t>クフウ</t>
    </rPh>
    <rPh sb="13" eb="14">
      <t>テン</t>
    </rPh>
    <phoneticPr fontId="4"/>
  </si>
  <si>
    <t>研修の名称</t>
    <rPh sb="0" eb="2">
      <t>ケンシュウ</t>
    </rPh>
    <rPh sb="3" eb="5">
      <t>メイショウ</t>
    </rPh>
    <phoneticPr fontId="4"/>
  </si>
  <si>
    <t>研修の内容</t>
    <rPh sb="0" eb="2">
      <t>ケンシュウ</t>
    </rPh>
    <rPh sb="3" eb="5">
      <t>ナイヨウ</t>
    </rPh>
    <phoneticPr fontId="4"/>
  </si>
  <si>
    <t>オンデマンド研修申請一覧表</t>
    <rPh sb="6" eb="8">
      <t>ケンシュウ</t>
    </rPh>
    <rPh sb="8" eb="10">
      <t>シンセイ</t>
    </rPh>
    <rPh sb="10" eb="12">
      <t>イチラン</t>
    </rPh>
    <rPh sb="12" eb="13">
      <t>ヒョウ</t>
    </rPh>
    <phoneticPr fontId="4"/>
  </si>
  <si>
    <t>研修動画の時間数・コマ数</t>
    <rPh sb="0" eb="2">
      <t>ケンシュウ</t>
    </rPh>
    <rPh sb="2" eb="4">
      <t>ドウガ</t>
    </rPh>
    <rPh sb="11" eb="12">
      <t>スウ</t>
    </rPh>
    <phoneticPr fontId="4"/>
  </si>
  <si>
    <t>研修を受講する主な対象者</t>
    <rPh sb="0" eb="2">
      <t>ケンシュウ</t>
    </rPh>
    <rPh sb="3" eb="5">
      <t>ジュコウ</t>
    </rPh>
    <rPh sb="7" eb="8">
      <t>オモ</t>
    </rPh>
    <rPh sb="9" eb="12">
      <t>タイショウシャ</t>
    </rPh>
    <phoneticPr fontId="4"/>
  </si>
  <si>
    <t>想定している研修内容の更新時期</t>
    <rPh sb="0" eb="2">
      <t>ソウテイ</t>
    </rPh>
    <rPh sb="6" eb="8">
      <t>ケンシュウ</t>
    </rPh>
    <rPh sb="8" eb="10">
      <t>ナイヨウ</t>
    </rPh>
    <rPh sb="11" eb="13">
      <t>コウシン</t>
    </rPh>
    <rPh sb="13" eb="15">
      <t>ジキ</t>
    </rPh>
    <phoneticPr fontId="4"/>
  </si>
  <si>
    <t>研修の活用が見込まれる研修会・講習会等</t>
    <rPh sb="0" eb="2">
      <t>ケンシュウ</t>
    </rPh>
    <rPh sb="3" eb="5">
      <t>カツヨウ</t>
    </rPh>
    <rPh sb="6" eb="8">
      <t>ミコ</t>
    </rPh>
    <rPh sb="11" eb="13">
      <t>ケンシュウ</t>
    </rPh>
    <rPh sb="13" eb="14">
      <t>カイ</t>
    </rPh>
    <rPh sb="15" eb="17">
      <t>コウシュウ</t>
    </rPh>
    <rPh sb="17" eb="18">
      <t>カイ</t>
    </rPh>
    <rPh sb="18" eb="19">
      <t>ナド</t>
    </rPh>
    <phoneticPr fontId="4"/>
  </si>
  <si>
    <t>研修の名称:</t>
    <rPh sb="0" eb="2">
      <t>ケンシュウ</t>
    </rPh>
    <rPh sb="3" eb="5">
      <t>メイショウ</t>
    </rPh>
    <phoneticPr fontId="4"/>
  </si>
  <si>
    <t xml:space="preserve">１．補助事業の必要性
　（教育課題の現状分析やニーズ、研修の活用方法、研修受講によって身につく資質能力等）
２．研修の概要
　（研修における目標・課題設定、研修の具体的内容、研修の作成期間や実施体制等）
３．作成上の工夫
　（受講者の集中力維持や意欲喚起のための方法、他の研修との相違等）
４．成果確認の方法
　（受講成果を確認する手法やその手法を実施する理由等）
５．研修の利活用・更新
　（想定される研修の利活用方法や更新時期、更新時の予算方針等）
</t>
    <rPh sb="13" eb="15">
      <t>キョウイク</t>
    </rPh>
    <rPh sb="15" eb="17">
      <t>カダイ</t>
    </rPh>
    <rPh sb="18" eb="22">
      <t>ゲンジョウブンセキ</t>
    </rPh>
    <rPh sb="27" eb="29">
      <t>ケンシュウ</t>
    </rPh>
    <rPh sb="30" eb="32">
      <t>カツヨウ</t>
    </rPh>
    <rPh sb="32" eb="34">
      <t>ホウホウ</t>
    </rPh>
    <rPh sb="35" eb="37">
      <t>ケンシュウ</t>
    </rPh>
    <rPh sb="37" eb="39">
      <t>ジュコウ</t>
    </rPh>
    <rPh sb="43" eb="44">
      <t>ミ</t>
    </rPh>
    <rPh sb="47" eb="51">
      <t>シシツノウリョク</t>
    </rPh>
    <rPh sb="51" eb="52">
      <t>トウ</t>
    </rPh>
    <rPh sb="65" eb="67">
      <t>ケンシュウ</t>
    </rPh>
    <rPh sb="68" eb="69">
      <t>ガイ</t>
    </rPh>
    <rPh sb="73" eb="75">
      <t>ケンシュウ</t>
    </rPh>
    <rPh sb="79" eb="81">
      <t>モクヒョウ</t>
    </rPh>
    <rPh sb="82" eb="84">
      <t>カダイ</t>
    </rPh>
    <rPh sb="84" eb="86">
      <t>セッテイ</t>
    </rPh>
    <rPh sb="87" eb="89">
      <t>ケンシュウ</t>
    </rPh>
    <rPh sb="90" eb="93">
      <t>グタイテキ</t>
    </rPh>
    <rPh sb="93" eb="95">
      <t>ナイヨウ</t>
    </rPh>
    <rPh sb="96" eb="98">
      <t>ケンシュウ</t>
    </rPh>
    <rPh sb="99" eb="101">
      <t>サクセイ</t>
    </rPh>
    <rPh sb="101" eb="103">
      <t>キカン</t>
    </rPh>
    <rPh sb="104" eb="106">
      <t>ジッシ</t>
    </rPh>
    <rPh sb="106" eb="108">
      <t>タイセイ</t>
    </rPh>
    <rPh sb="108" eb="109">
      <t>トウ</t>
    </rPh>
    <rPh sb="128" eb="130">
      <t>クフウ</t>
    </rPh>
    <rPh sb="135" eb="138">
      <t>ジュコウシャ</t>
    </rPh>
    <rPh sb="139" eb="142">
      <t>シュウチュウリョク</t>
    </rPh>
    <rPh sb="142" eb="144">
      <t>イジ</t>
    </rPh>
    <rPh sb="145" eb="149">
      <t>イヨクカンキ</t>
    </rPh>
    <rPh sb="153" eb="155">
      <t>ホウホウ</t>
    </rPh>
    <rPh sb="156" eb="157">
      <t>タ</t>
    </rPh>
    <rPh sb="158" eb="160">
      <t>ケンシュウ</t>
    </rPh>
    <rPh sb="164" eb="165">
      <t>トウ</t>
    </rPh>
    <rPh sb="178" eb="180">
      <t>カクニン</t>
    </rPh>
    <rPh sb="181" eb="183">
      <t>ホウホウ</t>
    </rPh>
    <rPh sb="197" eb="199">
      <t>シュホウ</t>
    </rPh>
    <rPh sb="202" eb="204">
      <t>シュホウ</t>
    </rPh>
    <rPh sb="205" eb="207">
      <t>ジッシ</t>
    </rPh>
    <rPh sb="221" eb="223">
      <t>ケンシュウ</t>
    </rPh>
    <rPh sb="226" eb="228">
      <t>コウシン</t>
    </rPh>
    <rPh sb="233" eb="235">
      <t>ソウテイ</t>
    </rPh>
    <rPh sb="238" eb="240">
      <t>ケンシュウ</t>
    </rPh>
    <rPh sb="241" eb="244">
      <t>リカツヨウ</t>
    </rPh>
    <rPh sb="244" eb="246">
      <t>ホウホウ</t>
    </rPh>
    <rPh sb="247" eb="249">
      <t>コウシン</t>
    </rPh>
    <rPh sb="249" eb="251">
      <t>ジキ</t>
    </rPh>
    <rPh sb="252" eb="254">
      <t>コウシン</t>
    </rPh>
    <rPh sb="256" eb="258">
      <t>ヨサン</t>
    </rPh>
    <rPh sb="258" eb="260">
      <t>ホウシン</t>
    </rPh>
    <rPh sb="260" eb="261">
      <t>トウ</t>
    </rPh>
    <phoneticPr fontId="4"/>
  </si>
  <si>
    <t>案件① ：研修名を記入↓</t>
    <rPh sb="0" eb="2">
      <t>アンケン</t>
    </rPh>
    <rPh sb="7" eb="8">
      <t>メイ</t>
    </rPh>
    <rPh sb="9" eb="11">
      <t>キニュウ</t>
    </rPh>
    <phoneticPr fontId="4"/>
  </si>
  <si>
    <t>案件②：研修名を記入↓</t>
    <rPh sb="0" eb="2">
      <t>アンケン</t>
    </rPh>
    <rPh sb="6" eb="7">
      <t>メイ</t>
    </rPh>
    <rPh sb="8" eb="10">
      <t>キニュウ</t>
    </rPh>
    <phoneticPr fontId="4"/>
  </si>
  <si>
    <t>案件③：研修名を記入↓</t>
    <rPh sb="0" eb="2">
      <t>アンケン</t>
    </rPh>
    <rPh sb="6" eb="7">
      <t>メイ</t>
    </rPh>
    <rPh sb="8" eb="10">
      <t>キニュウ</t>
    </rPh>
    <phoneticPr fontId="4"/>
  </si>
  <si>
    <t>案件④：研修名を記入↓</t>
    <rPh sb="0" eb="2">
      <t>アンケン</t>
    </rPh>
    <rPh sb="6" eb="7">
      <t>メイ</t>
    </rPh>
    <rPh sb="8" eb="10">
      <t>キニュウ</t>
    </rPh>
    <phoneticPr fontId="4"/>
  </si>
  <si>
    <t>案件⑤：研修名を記入↓</t>
    <rPh sb="0" eb="2">
      <t>アンケン</t>
    </rPh>
    <rPh sb="6" eb="7">
      <t>メイ</t>
    </rPh>
    <rPh sb="8" eb="10">
      <t>キニュウ</t>
    </rPh>
    <phoneticPr fontId="4"/>
  </si>
  <si>
    <t>案件⑥：研修名を記入↓</t>
    <rPh sb="0" eb="2">
      <t>アンケン</t>
    </rPh>
    <rPh sb="6" eb="7">
      <t>メイ</t>
    </rPh>
    <rPh sb="8" eb="10">
      <t>キニュウ</t>
    </rPh>
    <phoneticPr fontId="4"/>
  </si>
  <si>
    <t>案件⑦：研修名を記入↓</t>
    <rPh sb="0" eb="2">
      <t>アンケン</t>
    </rPh>
    <rPh sb="6" eb="7">
      <t>メイ</t>
    </rPh>
    <rPh sb="8" eb="10">
      <t>キニュウ</t>
    </rPh>
    <phoneticPr fontId="4"/>
  </si>
  <si>
    <t>案件⑧：研修名を記入↓</t>
    <rPh sb="0" eb="2">
      <t>アンケン</t>
    </rPh>
    <rPh sb="6" eb="7">
      <t>メイ</t>
    </rPh>
    <rPh sb="8" eb="10">
      <t>キニュウ</t>
    </rPh>
    <phoneticPr fontId="4"/>
  </si>
  <si>
    <t>案件⑨：研修名を記入↓</t>
    <rPh sb="0" eb="2">
      <t>アンケン</t>
    </rPh>
    <rPh sb="6" eb="7">
      <t>メイ</t>
    </rPh>
    <rPh sb="8" eb="10">
      <t>キニュウ</t>
    </rPh>
    <phoneticPr fontId="4"/>
  </si>
  <si>
    <t>案件⑩：研修名を記入↓</t>
    <rPh sb="0" eb="2">
      <t>アンケン</t>
    </rPh>
    <rPh sb="6" eb="7">
      <t>メイ</t>
    </rPh>
    <rPh sb="8" eb="10">
      <t>キニュウ</t>
    </rPh>
    <phoneticPr fontId="4"/>
  </si>
  <si>
    <t>案件⑪：研修名を記入↓</t>
    <rPh sb="0" eb="2">
      <t>アンケン</t>
    </rPh>
    <rPh sb="6" eb="7">
      <t>メイ</t>
    </rPh>
    <rPh sb="8" eb="10">
      <t>キニュウ</t>
    </rPh>
    <phoneticPr fontId="4"/>
  </si>
  <si>
    <t>案件⑫：研修名を記入↓</t>
    <rPh sb="0" eb="2">
      <t>アンケン</t>
    </rPh>
    <rPh sb="6" eb="7">
      <t>メイ</t>
    </rPh>
    <rPh sb="8" eb="10">
      <t>キニュウ</t>
    </rPh>
    <phoneticPr fontId="4"/>
  </si>
  <si>
    <t>案件⑬：研修名を記入↓</t>
    <rPh sb="0" eb="2">
      <t>アンケン</t>
    </rPh>
    <rPh sb="6" eb="7">
      <t>メイ</t>
    </rPh>
    <rPh sb="8" eb="10">
      <t>キニュウ</t>
    </rPh>
    <phoneticPr fontId="4"/>
  </si>
  <si>
    <t>案件⑭：研修名を記入↓</t>
    <rPh sb="0" eb="2">
      <t>アンケン</t>
    </rPh>
    <rPh sb="6" eb="7">
      <t>メイ</t>
    </rPh>
    <rPh sb="8" eb="10">
      <t>キニュウ</t>
    </rPh>
    <phoneticPr fontId="4"/>
  </si>
  <si>
    <t>案件⑮：研修名を記入↓</t>
    <rPh sb="0" eb="2">
      <t>アンケン</t>
    </rPh>
    <rPh sb="6" eb="7">
      <t>メイ</t>
    </rPh>
    <rPh sb="8" eb="10">
      <t>キニュウ</t>
    </rPh>
    <phoneticPr fontId="4"/>
  </si>
  <si>
    <t>案件⑯：研修名を記入↓</t>
    <rPh sb="0" eb="2">
      <t>アンケン</t>
    </rPh>
    <rPh sb="6" eb="7">
      <t>メイ</t>
    </rPh>
    <rPh sb="8" eb="10">
      <t>キニュウ</t>
    </rPh>
    <phoneticPr fontId="4"/>
  </si>
  <si>
    <t>案件⑰：研修名を記入↓</t>
    <rPh sb="0" eb="2">
      <t>アンケン</t>
    </rPh>
    <rPh sb="6" eb="7">
      <t>メイ</t>
    </rPh>
    <rPh sb="8" eb="10">
      <t>キニュウ</t>
    </rPh>
    <phoneticPr fontId="4"/>
  </si>
  <si>
    <t>案件⑱：研修名を記入↓</t>
    <rPh sb="0" eb="2">
      <t>アンケン</t>
    </rPh>
    <rPh sb="6" eb="7">
      <t>メイ</t>
    </rPh>
    <rPh sb="8" eb="10">
      <t>キニュウ</t>
    </rPh>
    <phoneticPr fontId="4"/>
  </si>
  <si>
    <t>案件⑲：研修名を記入↓</t>
    <rPh sb="0" eb="2">
      <t>アンケン</t>
    </rPh>
    <rPh sb="6" eb="7">
      <t>メイ</t>
    </rPh>
    <rPh sb="8" eb="10">
      <t>キニュウ</t>
    </rPh>
    <phoneticPr fontId="4"/>
  </si>
  <si>
    <t>案件⑳：研修名を記入↓</t>
    <rPh sb="0" eb="2">
      <t>アンケン</t>
    </rPh>
    <rPh sb="6" eb="7">
      <t>メイ</t>
    </rPh>
    <rPh sb="8" eb="10">
      <t>キニュウ</t>
    </rPh>
    <phoneticPr fontId="4"/>
  </si>
  <si>
    <t>案件㉑：研修名を記入↓</t>
    <rPh sb="0" eb="2">
      <t>アンケン</t>
    </rPh>
    <rPh sb="6" eb="7">
      <t>メイ</t>
    </rPh>
    <rPh sb="8" eb="10">
      <t>キニュウ</t>
    </rPh>
    <phoneticPr fontId="4"/>
  </si>
  <si>
    <t>案件㉒：研修名を記入↓</t>
    <rPh sb="0" eb="2">
      <t>アンケン</t>
    </rPh>
    <rPh sb="6" eb="7">
      <t>メイ</t>
    </rPh>
    <rPh sb="8" eb="10">
      <t>キニュウ</t>
    </rPh>
    <phoneticPr fontId="4"/>
  </si>
  <si>
    <t>案件㉓：研修名を記入↓</t>
    <rPh sb="0" eb="2">
      <t>アンケン</t>
    </rPh>
    <rPh sb="6" eb="7">
      <t>メイ</t>
    </rPh>
    <rPh sb="8" eb="10">
      <t>キニュウ</t>
    </rPh>
    <phoneticPr fontId="4"/>
  </si>
  <si>
    <t>案件㉔：研修名を記入↓</t>
    <rPh sb="0" eb="2">
      <t>アンケン</t>
    </rPh>
    <rPh sb="6" eb="7">
      <t>メイ</t>
    </rPh>
    <rPh sb="8" eb="10">
      <t>キニュウ</t>
    </rPh>
    <phoneticPr fontId="4"/>
  </si>
  <si>
    <t>案件㉕：研修名を記入↓</t>
    <rPh sb="0" eb="2">
      <t>アンケン</t>
    </rPh>
    <rPh sb="6" eb="7">
      <t>メイ</t>
    </rPh>
    <rPh sb="8" eb="10">
      <t>キニュウ</t>
    </rPh>
    <phoneticPr fontId="4"/>
  </si>
  <si>
    <t>案件㉖：研修名を記入↓</t>
    <rPh sb="0" eb="2">
      <t>アンケン</t>
    </rPh>
    <rPh sb="6" eb="7">
      <t>メイ</t>
    </rPh>
    <rPh sb="8" eb="10">
      <t>キニュウ</t>
    </rPh>
    <phoneticPr fontId="4"/>
  </si>
  <si>
    <t>案件㉗：研修名を記入↓</t>
    <rPh sb="0" eb="2">
      <t>アンケン</t>
    </rPh>
    <rPh sb="6" eb="7">
      <t>メイ</t>
    </rPh>
    <rPh sb="8" eb="10">
      <t>キニュウ</t>
    </rPh>
    <phoneticPr fontId="4"/>
  </si>
  <si>
    <t>案件㉘：研修名を記入↓</t>
    <rPh sb="0" eb="2">
      <t>アンケン</t>
    </rPh>
    <rPh sb="6" eb="7">
      <t>メイ</t>
    </rPh>
    <rPh sb="8" eb="10">
      <t>キニュウ</t>
    </rPh>
    <phoneticPr fontId="4"/>
  </si>
  <si>
    <t>案件㉙：研修名を記入↓</t>
    <rPh sb="0" eb="2">
      <t>アンケン</t>
    </rPh>
    <rPh sb="6" eb="7">
      <t>メイ</t>
    </rPh>
    <rPh sb="8" eb="10">
      <t>キニュウ</t>
    </rPh>
    <phoneticPr fontId="4"/>
  </si>
  <si>
    <t>案件㉚：研修名を記入↓</t>
    <rPh sb="0" eb="2">
      <t>アンケン</t>
    </rPh>
    <rPh sb="6" eb="7">
      <t>メイ</t>
    </rPh>
    <rPh sb="8" eb="10">
      <t>キニュウ</t>
    </rPh>
    <phoneticPr fontId="4"/>
  </si>
  <si>
    <t>案件㉛：研修名を記入↓</t>
    <rPh sb="0" eb="2">
      <t>アンケン</t>
    </rPh>
    <rPh sb="6" eb="7">
      <t>メイ</t>
    </rPh>
    <rPh sb="8" eb="10">
      <t>キニュウ</t>
    </rPh>
    <phoneticPr fontId="4"/>
  </si>
  <si>
    <t>案件㉜：研修名を記入↓</t>
    <rPh sb="0" eb="2">
      <t>アンケン</t>
    </rPh>
    <rPh sb="6" eb="7">
      <t>メイ</t>
    </rPh>
    <rPh sb="8" eb="10">
      <t>キニュウ</t>
    </rPh>
    <phoneticPr fontId="4"/>
  </si>
  <si>
    <t>案件㉝：研修名を記入↓</t>
    <rPh sb="0" eb="2">
      <t>アンケン</t>
    </rPh>
    <rPh sb="6" eb="7">
      <t>メイ</t>
    </rPh>
    <rPh sb="8" eb="10">
      <t>キニュウ</t>
    </rPh>
    <phoneticPr fontId="4"/>
  </si>
  <si>
    <t>案件㉞：研修名を記入↓</t>
    <rPh sb="0" eb="2">
      <t>アンケン</t>
    </rPh>
    <rPh sb="6" eb="7">
      <t>メイ</t>
    </rPh>
    <rPh sb="8" eb="10">
      <t>キニュウ</t>
    </rPh>
    <phoneticPr fontId="4"/>
  </si>
  <si>
    <t>案件㉟：研修名を記入↓</t>
    <rPh sb="0" eb="2">
      <t>アンケン</t>
    </rPh>
    <rPh sb="6" eb="7">
      <t>メイ</t>
    </rPh>
    <rPh sb="8" eb="10">
      <t>キニュウ</t>
    </rPh>
    <phoneticPr fontId="4"/>
  </si>
  <si>
    <t>案件㊱：研修名を記入↓</t>
    <rPh sb="0" eb="2">
      <t>アンケン</t>
    </rPh>
    <rPh sb="6" eb="7">
      <t>メイ</t>
    </rPh>
    <rPh sb="8" eb="10">
      <t>キニュウ</t>
    </rPh>
    <phoneticPr fontId="4"/>
  </si>
  <si>
    <t>案件㊲：研修名を記入↓</t>
    <rPh sb="0" eb="2">
      <t>アンケン</t>
    </rPh>
    <rPh sb="6" eb="7">
      <t>メイ</t>
    </rPh>
    <rPh sb="8" eb="10">
      <t>キニュウ</t>
    </rPh>
    <phoneticPr fontId="4"/>
  </si>
  <si>
    <t>案件㊳：研修名を記入↓</t>
    <rPh sb="0" eb="2">
      <t>アンケン</t>
    </rPh>
    <rPh sb="6" eb="7">
      <t>メイ</t>
    </rPh>
    <rPh sb="8" eb="10">
      <t>キニュウ</t>
    </rPh>
    <phoneticPr fontId="4"/>
  </si>
  <si>
    <t>案件㊴：研修名を記入↓</t>
    <rPh sb="0" eb="2">
      <t>アンケン</t>
    </rPh>
    <rPh sb="6" eb="7">
      <t>メイ</t>
    </rPh>
    <rPh sb="8" eb="10">
      <t>キニュウ</t>
    </rPh>
    <phoneticPr fontId="4"/>
  </si>
  <si>
    <t>案件㊵：研修名を記入↓</t>
    <rPh sb="0" eb="2">
      <t>アンケン</t>
    </rPh>
    <rPh sb="6" eb="7">
      <t>メイ</t>
    </rPh>
    <rPh sb="8" eb="10">
      <t>キニュウ</t>
    </rPh>
    <phoneticPr fontId="4"/>
  </si>
  <si>
    <t>案件㊶：研修名を記入↓</t>
    <rPh sb="0" eb="2">
      <t>アンケン</t>
    </rPh>
    <rPh sb="6" eb="7">
      <t>メイ</t>
    </rPh>
    <rPh sb="8" eb="10">
      <t>キニュウ</t>
    </rPh>
    <phoneticPr fontId="4"/>
  </si>
  <si>
    <t>案件㊷：研修名を記入↓</t>
    <rPh sb="0" eb="2">
      <t>アンケン</t>
    </rPh>
    <rPh sb="6" eb="7">
      <t>メイ</t>
    </rPh>
    <rPh sb="8" eb="10">
      <t>キニュウ</t>
    </rPh>
    <phoneticPr fontId="4"/>
  </si>
  <si>
    <t>案件㊸：研修名を記入↓</t>
    <rPh sb="0" eb="2">
      <t>アンケン</t>
    </rPh>
    <rPh sb="6" eb="7">
      <t>メイ</t>
    </rPh>
    <rPh sb="8" eb="10">
      <t>キニュウ</t>
    </rPh>
    <phoneticPr fontId="4"/>
  </si>
  <si>
    <t>案件㊹：研修名を記入↓</t>
    <rPh sb="0" eb="2">
      <t>アンケン</t>
    </rPh>
    <rPh sb="6" eb="7">
      <t>メイ</t>
    </rPh>
    <rPh sb="8" eb="10">
      <t>キニュウ</t>
    </rPh>
    <phoneticPr fontId="4"/>
  </si>
  <si>
    <t>案件㊺：研修名を記入↓</t>
    <rPh sb="0" eb="2">
      <t>アンケン</t>
    </rPh>
    <rPh sb="6" eb="7">
      <t>メイ</t>
    </rPh>
    <rPh sb="8" eb="10">
      <t>キニュウ</t>
    </rPh>
    <phoneticPr fontId="4"/>
  </si>
  <si>
    <t>案件㊻：研修名を記入↓</t>
    <rPh sb="0" eb="2">
      <t>アンケン</t>
    </rPh>
    <rPh sb="6" eb="7">
      <t>メイ</t>
    </rPh>
    <rPh sb="8" eb="10">
      <t>キニュウ</t>
    </rPh>
    <phoneticPr fontId="4"/>
  </si>
  <si>
    <t>案件㊼：研修名を記入↓</t>
    <rPh sb="0" eb="2">
      <t>アンケン</t>
    </rPh>
    <rPh sb="6" eb="7">
      <t>メイ</t>
    </rPh>
    <rPh sb="8" eb="10">
      <t>キニュウ</t>
    </rPh>
    <phoneticPr fontId="4"/>
  </si>
  <si>
    <t>案件㊽：研修名を記入↓</t>
    <rPh sb="0" eb="2">
      <t>アンケン</t>
    </rPh>
    <rPh sb="6" eb="7">
      <t>メイ</t>
    </rPh>
    <rPh sb="8" eb="10">
      <t>キニュウ</t>
    </rPh>
    <phoneticPr fontId="4"/>
  </si>
  <si>
    <t>案件㊾：研修名を記入↓</t>
    <rPh sb="0" eb="2">
      <t>アンケン</t>
    </rPh>
    <rPh sb="6" eb="7">
      <t>メイ</t>
    </rPh>
    <rPh sb="8" eb="10">
      <t>キニュウ</t>
    </rPh>
    <phoneticPr fontId="4"/>
  </si>
  <si>
    <t>案件㊿：研修名を記入↓</t>
    <rPh sb="0" eb="2">
      <t>アンケン</t>
    </rPh>
    <rPh sb="6" eb="7">
      <t>メイ</t>
    </rPh>
    <rPh sb="8" eb="10">
      <t>キニュウ</t>
    </rPh>
    <phoneticPr fontId="4"/>
  </si>
  <si>
    <t>（D列で「有」と回答した場合）
研修の作成に当たって協力・協同実施する附属校名</t>
    <rPh sb="2" eb="3">
      <t>レツ</t>
    </rPh>
    <rPh sb="5" eb="6">
      <t>ア</t>
    </rPh>
    <rPh sb="8" eb="10">
      <t>カイトウ</t>
    </rPh>
    <rPh sb="12" eb="14">
      <t>バアイ</t>
    </rPh>
    <rPh sb="16" eb="18">
      <t>ケンシュウ</t>
    </rPh>
    <rPh sb="19" eb="21">
      <t>サクセイ</t>
    </rPh>
    <rPh sb="22" eb="23">
      <t>ア</t>
    </rPh>
    <rPh sb="26" eb="28">
      <t>キョウリョク</t>
    </rPh>
    <rPh sb="29" eb="31">
      <t>キョウドウ</t>
    </rPh>
    <rPh sb="31" eb="33">
      <t>ジッシ</t>
    </rPh>
    <rPh sb="35" eb="37">
      <t>フゾク</t>
    </rPh>
    <rPh sb="37" eb="38">
      <t>コウ</t>
    </rPh>
    <rPh sb="38" eb="39">
      <t>メイ</t>
    </rPh>
    <phoneticPr fontId="4"/>
  </si>
  <si>
    <t>研修の性質
（新規開発、既存研修動画の改善等）</t>
    <rPh sb="0" eb="2">
      <t>ケンシュウ</t>
    </rPh>
    <rPh sb="3" eb="5">
      <t>セイシツ</t>
    </rPh>
    <rPh sb="7" eb="9">
      <t>シンキ</t>
    </rPh>
    <rPh sb="9" eb="11">
      <t>カイハツ</t>
    </rPh>
    <rPh sb="12" eb="14">
      <t>キソン</t>
    </rPh>
    <rPh sb="14" eb="16">
      <t>ケンシュウ</t>
    </rPh>
    <rPh sb="16" eb="18">
      <t>ドウガ</t>
    </rPh>
    <rPh sb="19" eb="21">
      <t>カイゼン</t>
    </rPh>
    <rPh sb="21" eb="22">
      <t>ナド</t>
    </rPh>
    <phoneticPr fontId="4"/>
  </si>
  <si>
    <t>【課題1】小学校教師の中学校教諭免許状など（外国語（英語））の取得</t>
    <phoneticPr fontId="4"/>
  </si>
  <si>
    <t>【課題2】英語以外の外国語教育</t>
    <phoneticPr fontId="4"/>
  </si>
  <si>
    <t>【課題3】学校における男女共同参画の推進</t>
    <phoneticPr fontId="4"/>
  </si>
  <si>
    <t>【課題4】地域の災害リスクを踏まえた学校防災・防災教育の推進</t>
    <phoneticPr fontId="4"/>
  </si>
  <si>
    <t>【課題5】特別支援教育</t>
    <phoneticPr fontId="4"/>
  </si>
  <si>
    <t xml:space="preserve">【課題6】情報教育・プログラミング教育 </t>
    <phoneticPr fontId="4"/>
  </si>
  <si>
    <t>【課題8】コミュニティ・スクールと地域学校協働活動の一体的推進（管理職等対象）</t>
    <phoneticPr fontId="4"/>
  </si>
  <si>
    <t>【課題9】データを活用した管理職マネジメント</t>
    <phoneticPr fontId="4"/>
  </si>
  <si>
    <t>【課題12】その他の喫緊の教育課題に対応する研修</t>
    <phoneticPr fontId="4"/>
  </si>
  <si>
    <t>喫緊の教育課題</t>
  </si>
  <si>
    <t>【課題7】学校における男女共同参画と女性活躍の推進（管理職等対象）</t>
    <phoneticPr fontId="4"/>
  </si>
  <si>
    <t>【課題10】研修受講履歴を活用した対話と奨励（管理職向け）</t>
    <phoneticPr fontId="4"/>
  </si>
  <si>
    <t>【課題11】学校における障害者雇用（管理職等対象）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</si>
</sst>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Red]\-#,##0\ "/>
    <numFmt numFmtId="178" formatCode="#,##0_ &quot;円&quot;"/>
    <numFmt numFmtId="179" formatCode="#,##0&quot;円&quot;"/>
    <numFmt numFmtId="180" formatCode="&quot;②(3)　&quot;#,##0_ &quot;円&quot;"/>
    <numFmt numFmtId="181" formatCode="&quot;②(2)　&quot;#,##0_ &quot;円&quot;"/>
    <numFmt numFmtId="182" formatCode="0_);\(0\)"/>
    <numFmt numFmtId="183" formatCode="#,##0_);[Red]\(#,##0\)"/>
    <numFmt numFmtId="184" formatCode="&quot;管理経費の上限　　 &quot;#,##0_ &quot;円&quot;"/>
    <numFmt numFmtId="185" formatCode="0_ ;[Red]\-0\ "/>
    <numFmt numFmtId="186" formatCode="&quot;（参考）直接経費の合計　　&quot;#,##0_ &quot;円&quot;"/>
    <numFmt numFmtId="187" formatCode="&quot;　　　　管理経費の上限　　 &quot;#,##0_ &quot;円&quot;"/>
    <numFmt numFmtId="188" formatCode="&quot;　　　　計　　&quot;#,##0_ &quot;円&quot;"/>
    <numFmt numFmtId="189" formatCode="\(#,##0_ &quot;円&quot;\)"/>
    <numFmt numFmtId="190" formatCode="#,##0.0&quot;時&quot;&quot;間&quot;"/>
    <numFmt numFmtId="191" formatCode="&quot;〒&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9"/>
      <name val="HGｺﾞｼｯｸE"/>
      <family val="3"/>
      <charset val="128"/>
    </font>
    <font>
      <sz val="10"/>
      <name val="HGｺﾞｼｯｸE"/>
      <family val="3"/>
      <charset val="128"/>
    </font>
    <font>
      <sz val="10.5"/>
      <name val="HGｺﾞｼｯｸE"/>
      <family val="3"/>
      <charset val="128"/>
    </font>
    <font>
      <sz val="11"/>
      <color rgb="FFFF0000"/>
      <name val="HGｺﾞｼｯｸE"/>
      <family val="3"/>
      <charset val="128"/>
    </font>
    <font>
      <sz val="11"/>
      <name val="游ゴシック"/>
      <family val="3"/>
      <charset val="128"/>
    </font>
    <font>
      <sz val="10.5"/>
      <name val="游ゴシック"/>
      <family val="3"/>
      <charset val="128"/>
    </font>
    <font>
      <sz val="11"/>
      <color rgb="FFFF0000"/>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
      <b/>
      <sz val="8"/>
      <name val="游ゴシック"/>
      <family val="3"/>
      <charset val="128"/>
    </font>
    <font>
      <b/>
      <sz val="9"/>
      <name val="游ゴシック"/>
      <family val="3"/>
      <charset val="128"/>
    </font>
    <font>
      <b/>
      <sz val="10.5"/>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7"/>
      <name val="HGｺﾞｼｯｸE"/>
      <family val="3"/>
      <charset val="128"/>
    </font>
    <font>
      <sz val="8"/>
      <name val="游ゴシック"/>
      <family val="3"/>
      <charset val="128"/>
    </font>
    <font>
      <sz val="12"/>
      <name val="HGｺﾞｼｯｸE"/>
      <family val="3"/>
      <charset val="128"/>
    </font>
    <font>
      <sz val="22"/>
      <name val="HGｺﾞｼｯｸE"/>
      <family val="3"/>
      <charset val="128"/>
    </font>
    <font>
      <sz val="20"/>
      <name val="HGｺﾞｼｯｸE"/>
      <family val="3"/>
      <charset val="128"/>
    </font>
    <font>
      <sz val="10"/>
      <name val="Arial"/>
      <family val="2"/>
    </font>
    <font>
      <b/>
      <sz val="11"/>
      <name val="ＭＳ Ｐゴシック"/>
      <family val="3"/>
      <charset val="128"/>
    </font>
    <font>
      <sz val="10.5"/>
      <color rgb="FF000000"/>
      <name val="ＭＳ 明朝"/>
      <family val="1"/>
      <charset val="128"/>
    </font>
    <font>
      <sz val="10.5"/>
      <name val="ＭＳ 明朝"/>
      <family val="1"/>
      <charset val="128"/>
    </font>
    <font>
      <sz val="10"/>
      <name val="HGPｺﾞｼｯｸE"/>
      <family val="3"/>
      <charset val="128"/>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darkUp">
        <bgColor theme="0" tint="-0.34998626667073579"/>
      </patternFill>
    </fill>
  </fills>
  <borders count="137">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double">
        <color auto="1"/>
      </left>
      <right/>
      <top/>
      <bottom style="hair">
        <color indexed="64"/>
      </bottom>
      <diagonal/>
    </border>
    <border>
      <left/>
      <right style="double">
        <color auto="1"/>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auto="1"/>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69">
    <xf numFmtId="0" fontId="0" fillId="0" borderId="0" xfId="0">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176" fontId="5" fillId="0" borderId="0" xfId="0" applyNumberFormat="1" applyFont="1" applyAlignment="1">
      <alignment horizontal="right" vertical="center"/>
    </xf>
    <xf numFmtId="182" fontId="5" fillId="0" borderId="0" xfId="0" applyNumberFormat="1" applyFont="1">
      <alignment vertical="center"/>
    </xf>
    <xf numFmtId="0" fontId="5" fillId="0" borderId="36" xfId="0" applyFont="1" applyBorder="1" applyAlignment="1">
      <alignment vertical="center" wrapText="1"/>
    </xf>
    <xf numFmtId="0" fontId="5" fillId="0" borderId="8" xfId="0" applyFont="1" applyBorder="1">
      <alignment vertical="center"/>
    </xf>
    <xf numFmtId="0" fontId="5" fillId="0" borderId="37" xfId="0" applyFont="1" applyBorder="1" applyAlignment="1">
      <alignment horizontal="left" vertical="center" indent="1"/>
    </xf>
    <xf numFmtId="180" fontId="5" fillId="0" borderId="37" xfId="0" applyNumberFormat="1" applyFont="1" applyBorder="1" applyAlignment="1">
      <alignment horizontal="left" vertical="center" indent="1"/>
    </xf>
    <xf numFmtId="0" fontId="9" fillId="0" borderId="37" xfId="0" applyFont="1" applyBorder="1" applyAlignment="1">
      <alignment horizontal="left" vertical="center" indent="1"/>
    </xf>
    <xf numFmtId="0" fontId="5" fillId="0" borderId="42" xfId="0" applyFont="1" applyBorder="1">
      <alignment vertical="center"/>
    </xf>
    <xf numFmtId="0" fontId="5" fillId="0" borderId="35"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22" xfId="0" applyFont="1" applyBorder="1" applyAlignment="1">
      <alignment horizontal="left" vertical="center" indent="1"/>
    </xf>
    <xf numFmtId="0" fontId="5" fillId="0" borderId="21" xfId="0" applyFont="1" applyBorder="1" applyAlignment="1">
      <alignment horizontal="left" vertical="center" indent="1"/>
    </xf>
    <xf numFmtId="0" fontId="18" fillId="0" borderId="0" xfId="0" applyFont="1" applyAlignment="1">
      <alignment horizontal="left" vertical="center"/>
    </xf>
    <xf numFmtId="0" fontId="5" fillId="0" borderId="22" xfId="0" applyFont="1" applyBorder="1" applyAlignment="1">
      <alignment horizontal="right" vertical="center" indent="1"/>
    </xf>
    <xf numFmtId="178" fontId="9" fillId="0" borderId="43" xfId="0" applyNumberFormat="1" applyFont="1" applyBorder="1">
      <alignment vertical="center"/>
    </xf>
    <xf numFmtId="178" fontId="9" fillId="0" borderId="4" xfId="0" applyNumberFormat="1" applyFont="1" applyBorder="1" applyAlignment="1">
      <alignment horizontal="center" vertical="center"/>
    </xf>
    <xf numFmtId="178" fontId="9" fillId="0" borderId="43" xfId="0" applyNumberFormat="1" applyFont="1" applyBorder="1" applyAlignment="1">
      <alignment horizontal="center" vertical="center"/>
    </xf>
    <xf numFmtId="178" fontId="9" fillId="0" borderId="3" xfId="0" applyNumberFormat="1" applyFont="1" applyBorder="1">
      <alignment vertical="center"/>
    </xf>
    <xf numFmtId="0" fontId="5" fillId="0" borderId="0" xfId="0" applyFont="1" applyAlignment="1">
      <alignment horizontal="left" vertical="center"/>
    </xf>
    <xf numFmtId="0" fontId="19" fillId="0" borderId="0" xfId="3" applyFont="1">
      <alignment vertical="center"/>
    </xf>
    <xf numFmtId="0" fontId="10" fillId="0" borderId="15" xfId="0" applyFont="1" applyBorder="1">
      <alignment vertical="center"/>
    </xf>
    <xf numFmtId="0" fontId="19" fillId="0" borderId="6" xfId="3" applyFont="1" applyBorder="1">
      <alignment vertical="center"/>
    </xf>
    <xf numFmtId="0" fontId="19" fillId="0" borderId="17" xfId="3" applyFont="1" applyBorder="1">
      <alignment vertical="center"/>
    </xf>
    <xf numFmtId="0" fontId="19" fillId="0" borderId="67" xfId="3" applyFont="1" applyBorder="1">
      <alignment vertical="center"/>
    </xf>
    <xf numFmtId="0" fontId="19" fillId="0" borderId="18" xfId="3" applyFont="1" applyBorder="1">
      <alignment vertical="center"/>
    </xf>
    <xf numFmtId="0" fontId="19" fillId="0" borderId="1" xfId="3" applyFont="1" applyBorder="1">
      <alignment vertical="center"/>
    </xf>
    <xf numFmtId="0" fontId="19" fillId="0" borderId="16" xfId="3" applyFont="1" applyBorder="1">
      <alignment vertical="center"/>
    </xf>
    <xf numFmtId="0" fontId="10" fillId="0" borderId="16" xfId="0" applyFont="1" applyBorder="1">
      <alignment vertical="center"/>
    </xf>
    <xf numFmtId="0" fontId="19" fillId="0" borderId="20" xfId="3" applyFont="1" applyBorder="1">
      <alignment vertical="center"/>
    </xf>
    <xf numFmtId="0" fontId="19" fillId="0" borderId="15" xfId="3" applyFont="1" applyBorder="1">
      <alignment vertical="center"/>
    </xf>
    <xf numFmtId="0" fontId="19" fillId="0" borderId="19" xfId="3" applyFont="1" applyBorder="1">
      <alignment vertical="center"/>
    </xf>
    <xf numFmtId="0" fontId="19" fillId="0" borderId="66" xfId="3" applyFont="1" applyBorder="1">
      <alignment vertical="center"/>
    </xf>
    <xf numFmtId="0" fontId="19" fillId="0" borderId="5" xfId="3" applyFont="1" applyBorder="1">
      <alignment vertical="center"/>
    </xf>
    <xf numFmtId="179" fontId="20" fillId="0" borderId="50" xfId="3" applyNumberFormat="1" applyFont="1" applyBorder="1">
      <alignment vertical="center"/>
    </xf>
    <xf numFmtId="179" fontId="20" fillId="0" borderId="51" xfId="3" applyNumberFormat="1" applyFont="1" applyBorder="1">
      <alignment vertical="center"/>
    </xf>
    <xf numFmtId="179" fontId="13" fillId="0" borderId="0" xfId="0" applyNumberFormat="1" applyFont="1">
      <alignment vertical="center"/>
    </xf>
    <xf numFmtId="179" fontId="20" fillId="0" borderId="52" xfId="3" applyNumberFormat="1" applyFont="1" applyBorder="1">
      <alignment vertical="center"/>
    </xf>
    <xf numFmtId="0" fontId="20" fillId="0" borderId="0" xfId="3" applyFont="1">
      <alignment vertical="center"/>
    </xf>
    <xf numFmtId="0" fontId="15" fillId="0" borderId="56" xfId="3" applyFont="1" applyBorder="1">
      <alignment vertical="center"/>
    </xf>
    <xf numFmtId="179" fontId="15" fillId="0" borderId="54" xfId="3" applyNumberFormat="1" applyFont="1" applyBorder="1">
      <alignment vertical="center"/>
    </xf>
    <xf numFmtId="179" fontId="15" fillId="0" borderId="53" xfId="3" applyNumberFormat="1" applyFont="1" applyBorder="1">
      <alignment vertical="center"/>
    </xf>
    <xf numFmtId="179" fontId="15" fillId="0" borderId="65" xfId="0" applyNumberFormat="1" applyFont="1" applyBorder="1">
      <alignment vertical="center"/>
    </xf>
    <xf numFmtId="179" fontId="15" fillId="0" borderId="55" xfId="3" applyNumberFormat="1" applyFont="1" applyBorder="1">
      <alignment vertical="center"/>
    </xf>
    <xf numFmtId="0" fontId="15" fillId="0" borderId="0" xfId="3" applyFont="1">
      <alignment vertical="center"/>
    </xf>
    <xf numFmtId="0" fontId="21" fillId="0" borderId="0" xfId="3" applyFont="1" applyAlignment="1"/>
    <xf numFmtId="180" fontId="5" fillId="0" borderId="83" xfId="0" applyNumberFormat="1" applyFont="1" applyBorder="1" applyAlignment="1">
      <alignment horizontal="left" vertical="center" indent="1"/>
    </xf>
    <xf numFmtId="185" fontId="19" fillId="0" borderId="0" xfId="3" applyNumberFormat="1" applyFont="1">
      <alignment vertical="center"/>
    </xf>
    <xf numFmtId="185" fontId="20" fillId="0" borderId="0" xfId="3" applyNumberFormat="1" applyFont="1">
      <alignment vertical="center"/>
    </xf>
    <xf numFmtId="0" fontId="21" fillId="0" borderId="0" xfId="3" applyFont="1" applyAlignment="1">
      <alignment wrapText="1"/>
    </xf>
    <xf numFmtId="178" fontId="5" fillId="0" borderId="0" xfId="0" applyNumberFormat="1" applyFont="1">
      <alignment vertical="center"/>
    </xf>
    <xf numFmtId="186" fontId="6" fillId="0" borderId="84" xfId="0" applyNumberFormat="1" applyFont="1" applyBorder="1" applyAlignment="1">
      <alignment horizontal="distributed" vertical="center"/>
    </xf>
    <xf numFmtId="187" fontId="6" fillId="0" borderId="84" xfId="0" applyNumberFormat="1" applyFont="1" applyBorder="1" applyAlignment="1">
      <alignment horizontal="distributed" vertical="center" wrapText="1"/>
    </xf>
    <xf numFmtId="188" fontId="6" fillId="0" borderId="13" xfId="0" applyNumberFormat="1" applyFont="1" applyBorder="1">
      <alignment vertical="center"/>
    </xf>
    <xf numFmtId="189" fontId="9" fillId="0" borderId="43" xfId="0" applyNumberFormat="1" applyFont="1" applyBorder="1">
      <alignment vertical="center"/>
    </xf>
    <xf numFmtId="183" fontId="10" fillId="0" borderId="0" xfId="0" applyNumberFormat="1" applyFont="1">
      <alignment vertical="center"/>
    </xf>
    <xf numFmtId="183" fontId="10" fillId="0" borderId="0" xfId="0" applyNumberFormat="1" applyFont="1" applyAlignment="1">
      <alignment horizontal="left" vertical="center"/>
    </xf>
    <xf numFmtId="0" fontId="10" fillId="0" borderId="0" xfId="0" applyFont="1" applyAlignment="1">
      <alignment horizontal="left" vertical="center"/>
    </xf>
    <xf numFmtId="0" fontId="19" fillId="0" borderId="91" xfId="3" applyFont="1" applyBorder="1">
      <alignment vertical="center"/>
    </xf>
    <xf numFmtId="0" fontId="19" fillId="0" borderId="93" xfId="3" applyFont="1" applyBorder="1">
      <alignment vertical="center"/>
    </xf>
    <xf numFmtId="0" fontId="19" fillId="0" borderId="94" xfId="3" applyFont="1" applyBorder="1">
      <alignment vertical="center"/>
    </xf>
    <xf numFmtId="0" fontId="19" fillId="0" borderId="95" xfId="3" applyFont="1" applyBorder="1">
      <alignment vertical="center"/>
    </xf>
    <xf numFmtId="179" fontId="20" fillId="0" borderId="33" xfId="3" applyNumberFormat="1" applyFont="1" applyBorder="1">
      <alignment vertical="center"/>
    </xf>
    <xf numFmtId="179" fontId="20" fillId="0" borderId="97" xfId="3" applyNumberFormat="1" applyFont="1" applyBorder="1">
      <alignment vertical="center"/>
    </xf>
    <xf numFmtId="179" fontId="20" fillId="0" borderId="98" xfId="3" applyNumberFormat="1" applyFont="1" applyBorder="1">
      <alignment vertical="center"/>
    </xf>
    <xf numFmtId="179" fontId="20" fillId="0" borderId="99" xfId="3" applyNumberFormat="1" applyFont="1" applyBorder="1">
      <alignment vertical="center"/>
    </xf>
    <xf numFmtId="179" fontId="13" fillId="0" borderId="15" xfId="0" applyNumberFormat="1" applyFont="1" applyBorder="1">
      <alignment vertical="center"/>
    </xf>
    <xf numFmtId="179" fontId="20" fillId="0" borderId="100" xfId="3" applyNumberFormat="1" applyFont="1" applyBorder="1">
      <alignment vertical="center"/>
    </xf>
    <xf numFmtId="0" fontId="19" fillId="0" borderId="101" xfId="3" applyFont="1" applyBorder="1">
      <alignment vertical="center"/>
    </xf>
    <xf numFmtId="185" fontId="19" fillId="0" borderId="1" xfId="3" applyNumberFormat="1" applyFont="1" applyBorder="1">
      <alignment vertical="center"/>
    </xf>
    <xf numFmtId="185" fontId="19" fillId="0" borderId="65" xfId="3" applyNumberFormat="1" applyFont="1" applyBorder="1">
      <alignment vertical="center"/>
    </xf>
    <xf numFmtId="185" fontId="19" fillId="0" borderId="15" xfId="3" applyNumberFormat="1" applyFont="1" applyBorder="1">
      <alignment vertical="center"/>
    </xf>
    <xf numFmtId="185" fontId="15" fillId="0" borderId="65" xfId="3" applyNumberFormat="1" applyFont="1" applyBorder="1">
      <alignment vertical="center"/>
    </xf>
    <xf numFmtId="0" fontId="19" fillId="4" borderId="93" xfId="3" applyFont="1" applyFill="1" applyBorder="1">
      <alignment vertical="center"/>
    </xf>
    <xf numFmtId="0" fontId="19" fillId="4" borderId="1" xfId="3" applyFont="1" applyFill="1" applyBorder="1">
      <alignment vertical="center"/>
    </xf>
    <xf numFmtId="0" fontId="19" fillId="4" borderId="16" xfId="3" applyFont="1" applyFill="1" applyBorder="1">
      <alignment vertical="center"/>
    </xf>
    <xf numFmtId="0" fontId="10" fillId="4" borderId="16" xfId="0" applyFont="1" applyFill="1" applyBorder="1">
      <alignment vertical="center"/>
    </xf>
    <xf numFmtId="185" fontId="19" fillId="4" borderId="1" xfId="3" applyNumberFormat="1" applyFont="1" applyFill="1" applyBorder="1">
      <alignment vertical="center"/>
    </xf>
    <xf numFmtId="0" fontId="19" fillId="4" borderId="20" xfId="3" applyFont="1" applyFill="1" applyBorder="1">
      <alignment vertical="center"/>
    </xf>
    <xf numFmtId="0" fontId="19" fillId="4" borderId="101" xfId="3" applyFont="1" applyFill="1" applyBorder="1">
      <alignment vertical="center"/>
    </xf>
    <xf numFmtId="0" fontId="21" fillId="0" borderId="0" xfId="3" applyFont="1">
      <alignment vertical="center"/>
    </xf>
    <xf numFmtId="185" fontId="21" fillId="0" borderId="65" xfId="3" applyNumberFormat="1" applyFont="1" applyBorder="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34" xfId="0" applyFont="1" applyFill="1" applyBorder="1">
      <alignment vertical="center"/>
    </xf>
    <xf numFmtId="0" fontId="7" fillId="2" borderId="87" xfId="0" applyFont="1" applyFill="1" applyBorder="1" applyAlignment="1">
      <alignment vertical="center" wrapText="1"/>
    </xf>
    <xf numFmtId="0" fontId="7" fillId="2" borderId="88" xfId="0" applyFont="1" applyFill="1" applyBorder="1" applyAlignment="1">
      <alignment vertical="center" wrapText="1"/>
    </xf>
    <xf numFmtId="0" fontId="5" fillId="2" borderId="9" xfId="0" applyFont="1" applyFill="1" applyBorder="1">
      <alignment vertical="center"/>
    </xf>
    <xf numFmtId="0" fontId="7" fillId="2" borderId="35" xfId="0" applyFont="1" applyFill="1" applyBorder="1">
      <alignment vertical="center"/>
    </xf>
    <xf numFmtId="0" fontId="7" fillId="2" borderId="89" xfId="0" applyFont="1" applyFill="1" applyBorder="1">
      <alignment vertical="center"/>
    </xf>
    <xf numFmtId="0" fontId="7" fillId="2" borderId="10" xfId="0" applyFont="1" applyFill="1" applyBorder="1">
      <alignment vertical="center"/>
    </xf>
    <xf numFmtId="178" fontId="9" fillId="2" borderId="23" xfId="0" applyNumberFormat="1" applyFont="1" applyFill="1" applyBorder="1">
      <alignment vertical="center"/>
    </xf>
    <xf numFmtId="178" fontId="9" fillId="2" borderId="90" xfId="0" applyNumberFormat="1" applyFont="1" applyFill="1" applyBorder="1">
      <alignment vertical="center"/>
    </xf>
    <xf numFmtId="178" fontId="9" fillId="2" borderId="13" xfId="0" applyNumberFormat="1" applyFont="1" applyFill="1" applyBorder="1" applyAlignment="1">
      <alignment horizontal="right" vertical="center" indent="2"/>
    </xf>
    <xf numFmtId="178" fontId="7" fillId="2" borderId="38" xfId="0" applyNumberFormat="1" applyFont="1" applyFill="1" applyBorder="1">
      <alignment vertical="center"/>
    </xf>
    <xf numFmtId="0" fontId="23" fillId="2" borderId="39" xfId="0" applyFont="1" applyFill="1" applyBorder="1" applyAlignment="1">
      <alignment vertical="center" wrapText="1"/>
    </xf>
    <xf numFmtId="178" fontId="9" fillId="2" borderId="11" xfId="0" applyNumberFormat="1" applyFont="1" applyFill="1" applyBorder="1">
      <alignment vertical="center"/>
    </xf>
    <xf numFmtId="0" fontId="5" fillId="2" borderId="22" xfId="0" applyFont="1" applyFill="1" applyBorder="1" applyAlignment="1">
      <alignment horizontal="left" vertical="center"/>
    </xf>
    <xf numFmtId="178" fontId="7" fillId="2" borderId="86" xfId="0" applyNumberFormat="1" applyFont="1" applyFill="1" applyBorder="1">
      <alignment vertical="center"/>
    </xf>
    <xf numFmtId="0" fontId="23" fillId="2" borderId="34" xfId="0" applyFont="1" applyFill="1" applyBorder="1" applyAlignment="1">
      <alignment horizontal="left" vertical="center"/>
    </xf>
    <xf numFmtId="178" fontId="9" fillId="2" borderId="43" xfId="0" applyNumberFormat="1" applyFont="1" applyFill="1" applyBorder="1">
      <alignment vertical="center"/>
    </xf>
    <xf numFmtId="178" fontId="7" fillId="2" borderId="43" xfId="0" applyNumberFormat="1" applyFont="1" applyFill="1" applyBorder="1">
      <alignment vertical="center"/>
    </xf>
    <xf numFmtId="0" fontId="5" fillId="2" borderId="44" xfId="0" applyFont="1" applyFill="1" applyBorder="1" applyAlignment="1">
      <alignment vertical="center" shrinkToFit="1"/>
    </xf>
    <xf numFmtId="0" fontId="5" fillId="2" borderId="23" xfId="0" applyFont="1" applyFill="1" applyBorder="1" applyAlignment="1">
      <alignment horizontal="left" vertical="center" indent="1"/>
    </xf>
    <xf numFmtId="178" fontId="9" fillId="2" borderId="85" xfId="0" applyNumberFormat="1" applyFont="1" applyFill="1" applyBorder="1">
      <alignment vertical="center"/>
    </xf>
    <xf numFmtId="0" fontId="5" fillId="2" borderId="0" xfId="0" applyFont="1" applyFill="1">
      <alignment vertical="center"/>
    </xf>
    <xf numFmtId="0" fontId="5" fillId="2" borderId="40" xfId="0" applyFont="1" applyFill="1" applyBorder="1">
      <alignment vertical="center"/>
    </xf>
    <xf numFmtId="0" fontId="5" fillId="2" borderId="0" xfId="0" applyFont="1" applyFill="1" applyAlignment="1">
      <alignment vertical="center" wrapText="1"/>
    </xf>
    <xf numFmtId="0" fontId="7" fillId="2" borderId="0" xfId="0" applyFont="1" applyFill="1">
      <alignment vertical="center"/>
    </xf>
    <xf numFmtId="0" fontId="8" fillId="2" borderId="0" xfId="0" applyFont="1" applyFill="1" applyAlignment="1">
      <alignment vertical="center" wrapText="1"/>
    </xf>
    <xf numFmtId="0" fontId="8" fillId="2" borderId="5" xfId="0" applyFont="1" applyFill="1" applyBorder="1" applyAlignment="1">
      <alignment horizontal="left" vertical="center" wrapText="1" indent="1"/>
    </xf>
    <xf numFmtId="0" fontId="8" fillId="2" borderId="23" xfId="0" applyFont="1" applyFill="1" applyBorder="1" applyAlignment="1">
      <alignment horizontal="left" vertical="center" wrapText="1" indent="1"/>
    </xf>
    <xf numFmtId="0" fontId="8" fillId="2" borderId="22"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23" xfId="0" applyFont="1" applyFill="1" applyBorder="1" applyAlignment="1">
      <alignment horizontal="left" vertical="center" indent="1"/>
    </xf>
    <xf numFmtId="0" fontId="5" fillId="2" borderId="46" xfId="0" applyFont="1" applyFill="1" applyBorder="1" applyAlignment="1">
      <alignment horizontal="left" vertical="center" indent="1"/>
    </xf>
    <xf numFmtId="178" fontId="9" fillId="2" borderId="46" xfId="0" applyNumberFormat="1" applyFont="1" applyFill="1" applyBorder="1">
      <alignment vertical="center"/>
    </xf>
    <xf numFmtId="0" fontId="5" fillId="2" borderId="46" xfId="0" applyFont="1" applyFill="1" applyBorder="1">
      <alignment vertical="center"/>
    </xf>
    <xf numFmtId="0" fontId="5" fillId="2" borderId="12" xfId="0" applyFont="1" applyFill="1" applyBorder="1" applyAlignment="1">
      <alignment horizontal="left" vertical="center" wrapText="1" indent="1"/>
    </xf>
    <xf numFmtId="178" fontId="9" fillId="2" borderId="12" xfId="0" applyNumberFormat="1" applyFont="1" applyFill="1" applyBorder="1">
      <alignment vertical="center"/>
    </xf>
    <xf numFmtId="0" fontId="6" fillId="2" borderId="12" xfId="0" applyFont="1" applyFill="1" applyBorder="1">
      <alignment vertical="center"/>
    </xf>
    <xf numFmtId="0" fontId="5" fillId="2" borderId="0" xfId="0" applyFont="1" applyFill="1" applyAlignment="1">
      <alignment horizontal="left" vertical="center" indent="1"/>
    </xf>
    <xf numFmtId="178" fontId="9" fillId="2" borderId="0" xfId="0" applyNumberFormat="1" applyFont="1" applyFill="1">
      <alignment vertical="center"/>
    </xf>
    <xf numFmtId="184" fontId="6" fillId="2" borderId="0" xfId="0" applyNumberFormat="1" applyFont="1" applyFill="1" applyAlignment="1">
      <alignment horizontal="distributed" vertical="center" wrapText="1"/>
    </xf>
    <xf numFmtId="0" fontId="5" fillId="0" borderId="88" xfId="0" applyFont="1" applyBorder="1">
      <alignment vertical="center"/>
    </xf>
    <xf numFmtId="0" fontId="5" fillId="0" borderId="1" xfId="0" applyFont="1" applyBorder="1">
      <alignment vertical="center"/>
    </xf>
    <xf numFmtId="0" fontId="5" fillId="0" borderId="114" xfId="0" applyFont="1" applyBorder="1">
      <alignment vertical="center"/>
    </xf>
    <xf numFmtId="0" fontId="5" fillId="0" borderId="0" xfId="0" applyFont="1" applyAlignment="1">
      <alignment vertical="center" wrapText="1"/>
    </xf>
    <xf numFmtId="0" fontId="5" fillId="0" borderId="121" xfId="0" applyFont="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vertical="center" wrapText="1"/>
    </xf>
    <xf numFmtId="49" fontId="5" fillId="0" borderId="0" xfId="0" applyNumberFormat="1" applyFont="1">
      <alignment vertical="center"/>
    </xf>
    <xf numFmtId="0" fontId="5" fillId="0" borderId="0" xfId="0" applyFont="1" applyAlignment="1">
      <alignment horizontal="right" vertical="center"/>
    </xf>
    <xf numFmtId="0" fontId="0" fillId="0" borderId="0" xfId="0" applyAlignment="1">
      <alignment horizontal="center" vertical="center"/>
    </xf>
    <xf numFmtId="0" fontId="25" fillId="0" borderId="122" xfId="0" applyFont="1" applyBorder="1" applyAlignment="1">
      <alignment horizontal="center" vertical="center" wrapText="1"/>
    </xf>
    <xf numFmtId="0" fontId="26" fillId="0" borderId="0" xfId="0" applyFont="1" applyAlignment="1">
      <alignment horizontal="center" vertical="center" wrapText="1" shrinkToFit="1"/>
    </xf>
    <xf numFmtId="0" fontId="27" fillId="0" borderId="0" xfId="0" applyFont="1">
      <alignment vertical="center"/>
    </xf>
    <xf numFmtId="49" fontId="5" fillId="0" borderId="0" xfId="0" applyNumberFormat="1" applyFont="1" applyAlignment="1">
      <alignment vertical="center" shrinkToFit="1"/>
    </xf>
    <xf numFmtId="181" fontId="6" fillId="0" borderId="37" xfId="0" applyNumberFormat="1" applyFont="1" applyBorder="1" applyAlignment="1">
      <alignment horizontal="left" vertical="center" indent="1"/>
    </xf>
    <xf numFmtId="181" fontId="6" fillId="2" borderId="13" xfId="0" applyNumberFormat="1" applyFont="1" applyFill="1" applyBorder="1" applyAlignment="1">
      <alignment horizontal="left" vertical="center" indent="1"/>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183" fontId="10" fillId="0" borderId="0" xfId="0" applyNumberFormat="1" applyFont="1" applyProtection="1">
      <alignment vertical="center"/>
      <protection locked="0"/>
    </xf>
    <xf numFmtId="183" fontId="10" fillId="0" borderId="0" xfId="0" applyNumberFormat="1" applyFont="1" applyAlignment="1" applyProtection="1">
      <alignment horizontal="lef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wrapText="1"/>
      <protection locked="0"/>
    </xf>
    <xf numFmtId="183" fontId="10" fillId="0" borderId="0" xfId="0" applyNumberFormat="1" applyFont="1" applyAlignment="1" applyProtection="1">
      <alignment vertical="center" wrapText="1"/>
      <protection locked="0"/>
    </xf>
    <xf numFmtId="183" fontId="10" fillId="0" borderId="0" xfId="0" applyNumberFormat="1" applyFont="1" applyAlignment="1" applyProtection="1">
      <alignment horizontal="left" vertical="center" wrapText="1"/>
      <protection locked="0"/>
    </xf>
    <xf numFmtId="0" fontId="13" fillId="0" borderId="0" xfId="0" applyFont="1" applyAlignment="1" applyProtection="1">
      <alignment horizontal="center" vertical="center"/>
      <protection locked="0"/>
    </xf>
    <xf numFmtId="183" fontId="13" fillId="0" borderId="0" xfId="0" applyNumberFormat="1" applyFont="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protection locked="0"/>
    </xf>
    <xf numFmtId="0" fontId="13" fillId="0" borderId="0" xfId="0" applyFont="1" applyProtection="1">
      <alignment vertical="center"/>
      <protection locked="0"/>
    </xf>
    <xf numFmtId="0" fontId="10" fillId="3" borderId="48" xfId="0" applyFont="1" applyFill="1" applyBorder="1" applyAlignment="1" applyProtection="1">
      <alignment horizontal="center" vertical="center" wrapText="1"/>
      <protection locked="0"/>
    </xf>
    <xf numFmtId="0" fontId="10" fillId="3" borderId="48" xfId="0" applyFont="1" applyFill="1" applyBorder="1" applyAlignment="1" applyProtection="1">
      <alignment vertical="center" wrapText="1"/>
      <protection locked="0"/>
    </xf>
    <xf numFmtId="0" fontId="10" fillId="3" borderId="48" xfId="0" applyFont="1" applyFill="1" applyBorder="1" applyAlignment="1" applyProtection="1">
      <alignment horizontal="left" vertical="center"/>
      <protection locked="0"/>
    </xf>
    <xf numFmtId="183" fontId="10" fillId="3" borderId="73" xfId="0" applyNumberFormat="1" applyFont="1" applyFill="1" applyBorder="1" applyProtection="1">
      <alignment vertical="center"/>
      <protection locked="0"/>
    </xf>
    <xf numFmtId="0" fontId="10" fillId="3" borderId="48" xfId="0" applyFont="1" applyFill="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177" fontId="10" fillId="3" borderId="112" xfId="0" applyNumberFormat="1" applyFont="1" applyFill="1" applyBorder="1" applyProtection="1">
      <alignment vertical="center"/>
      <protection locked="0"/>
    </xf>
    <xf numFmtId="178" fontId="10" fillId="3" borderId="31" xfId="0" applyNumberFormat="1" applyFont="1" applyFill="1" applyBorder="1" applyAlignment="1" applyProtection="1">
      <alignment horizontal="left" vertical="center"/>
      <protection locked="0"/>
    </xf>
    <xf numFmtId="177" fontId="10" fillId="0" borderId="0" xfId="0" applyNumberFormat="1" applyFont="1" applyProtection="1">
      <alignment vertical="center"/>
      <protection locked="0"/>
    </xf>
    <xf numFmtId="0" fontId="24" fillId="0" borderId="0" xfId="0" applyFont="1" applyProtection="1">
      <alignment vertical="center"/>
      <protection locked="0"/>
    </xf>
    <xf numFmtId="177" fontId="10" fillId="3" borderId="72" xfId="0" applyNumberFormat="1" applyFont="1" applyFill="1" applyBorder="1" applyProtection="1">
      <alignment vertical="center"/>
      <protection locked="0"/>
    </xf>
    <xf numFmtId="178" fontId="10" fillId="3" borderId="76" xfId="0" applyNumberFormat="1" applyFont="1" applyFill="1" applyBorder="1" applyAlignment="1" applyProtection="1">
      <alignment horizontal="left" vertical="center"/>
      <protection locked="0"/>
    </xf>
    <xf numFmtId="177" fontId="10" fillId="3" borderId="48" xfId="0" applyNumberFormat="1" applyFont="1" applyFill="1" applyBorder="1" applyAlignment="1" applyProtection="1">
      <alignment horizontal="left" vertical="center"/>
      <protection locked="0"/>
    </xf>
    <xf numFmtId="177" fontId="10" fillId="3" borderId="73" xfId="0" applyNumberFormat="1" applyFont="1" applyFill="1" applyBorder="1" applyProtection="1">
      <alignment vertical="center"/>
      <protection locked="0"/>
    </xf>
    <xf numFmtId="178" fontId="10" fillId="3" borderId="70" xfId="0" applyNumberFormat="1" applyFont="1" applyFill="1" applyBorder="1" applyAlignment="1" applyProtection="1">
      <alignment horizontal="left" vertical="center"/>
      <protection locked="0"/>
    </xf>
    <xf numFmtId="0" fontId="10" fillId="3" borderId="47" xfId="0" applyFont="1" applyFill="1" applyBorder="1" applyAlignment="1" applyProtection="1">
      <alignment horizontal="center" vertical="center" wrapText="1"/>
      <protection locked="0"/>
    </xf>
    <xf numFmtId="0" fontId="10" fillId="3" borderId="47" xfId="0" applyFont="1" applyFill="1" applyBorder="1" applyAlignment="1" applyProtection="1">
      <alignment vertical="center" wrapText="1"/>
      <protection locked="0"/>
    </xf>
    <xf numFmtId="0" fontId="10" fillId="3" borderId="47" xfId="0" applyFont="1" applyFill="1" applyBorder="1" applyAlignment="1" applyProtection="1">
      <alignment horizontal="left" vertical="center"/>
      <protection locked="0"/>
    </xf>
    <xf numFmtId="183" fontId="10" fillId="3" borderId="74" xfId="0" applyNumberFormat="1" applyFont="1" applyFill="1" applyBorder="1" applyProtection="1">
      <alignment vertical="center"/>
      <protection locked="0"/>
    </xf>
    <xf numFmtId="0" fontId="10" fillId="3" borderId="47" xfId="0" applyFont="1" applyFill="1" applyBorder="1" applyAlignment="1" applyProtection="1">
      <alignment horizontal="center" vertical="center"/>
      <protection locked="0"/>
    </xf>
    <xf numFmtId="0" fontId="10" fillId="0" borderId="32" xfId="0" applyFont="1" applyBorder="1" applyAlignment="1" applyProtection="1">
      <alignment horizontal="left" vertical="center"/>
      <protection locked="0"/>
    </xf>
    <xf numFmtId="177" fontId="10" fillId="3" borderId="77" xfId="0" applyNumberFormat="1" applyFont="1" applyFill="1" applyBorder="1" applyProtection="1">
      <alignment vertical="center"/>
      <protection locked="0"/>
    </xf>
    <xf numFmtId="178" fontId="10" fillId="3" borderId="78" xfId="0" applyNumberFormat="1" applyFont="1" applyFill="1" applyBorder="1" applyAlignment="1" applyProtection="1">
      <alignment horizontal="left" vertical="center"/>
      <protection locked="0"/>
    </xf>
    <xf numFmtId="177" fontId="10" fillId="3" borderId="47" xfId="0" applyNumberFormat="1" applyFont="1" applyFill="1" applyBorder="1" applyAlignment="1" applyProtection="1">
      <alignment horizontal="left" vertical="center"/>
      <protection locked="0"/>
    </xf>
    <xf numFmtId="177" fontId="10" fillId="3" borderId="74" xfId="0" applyNumberFormat="1" applyFont="1" applyFill="1" applyBorder="1" applyProtection="1">
      <alignment vertical="center"/>
      <protection locked="0"/>
    </xf>
    <xf numFmtId="178" fontId="10" fillId="3" borderId="69" xfId="0" applyNumberFormat="1" applyFont="1" applyFill="1" applyBorder="1" applyAlignment="1" applyProtection="1">
      <alignment horizontal="left" vertical="center"/>
      <protection locked="0"/>
    </xf>
    <xf numFmtId="177" fontId="10" fillId="3" borderId="105" xfId="0" applyNumberFormat="1" applyFont="1" applyFill="1" applyBorder="1" applyProtection="1">
      <alignment vertical="center"/>
      <protection locked="0"/>
    </xf>
    <xf numFmtId="178" fontId="10" fillId="3" borderId="106" xfId="0" applyNumberFormat="1" applyFont="1" applyFill="1" applyBorder="1" applyAlignment="1" applyProtection="1">
      <alignment horizontal="left" vertical="center"/>
      <protection locked="0"/>
    </xf>
    <xf numFmtId="0" fontId="10" fillId="3" borderId="49" xfId="0" applyFont="1" applyFill="1" applyBorder="1" applyAlignment="1" applyProtection="1">
      <alignment horizontal="center" vertical="center" wrapText="1"/>
      <protection locked="0"/>
    </xf>
    <xf numFmtId="0" fontId="10" fillId="3" borderId="49" xfId="0" applyFont="1" applyFill="1" applyBorder="1" applyAlignment="1" applyProtection="1">
      <alignment vertical="center" wrapText="1"/>
      <protection locked="0"/>
    </xf>
    <xf numFmtId="0" fontId="10" fillId="3" borderId="49" xfId="0" applyFont="1" applyFill="1" applyBorder="1" applyAlignment="1" applyProtection="1">
      <alignment horizontal="left" vertical="center"/>
      <protection locked="0"/>
    </xf>
    <xf numFmtId="177" fontId="10" fillId="3" borderId="49" xfId="0" applyNumberFormat="1" applyFont="1" applyFill="1" applyBorder="1" applyAlignment="1" applyProtection="1">
      <alignment horizontal="left" vertical="center"/>
      <protection locked="0"/>
    </xf>
    <xf numFmtId="183" fontId="10" fillId="3" borderId="75" xfId="0" applyNumberFormat="1" applyFont="1" applyFill="1" applyBorder="1" applyProtection="1">
      <alignment vertical="center"/>
      <protection locked="0"/>
    </xf>
    <xf numFmtId="0" fontId="10" fillId="3" borderId="49" xfId="0" applyFont="1" applyFill="1" applyBorder="1" applyAlignment="1" applyProtection="1">
      <alignment horizontal="center" vertical="center"/>
      <protection locked="0"/>
    </xf>
    <xf numFmtId="0" fontId="10" fillId="0" borderId="33" xfId="0" applyFont="1" applyBorder="1" applyAlignment="1" applyProtection="1">
      <alignment horizontal="left" vertical="center"/>
      <protection locked="0"/>
    </xf>
    <xf numFmtId="0" fontId="11" fillId="0" borderId="0" xfId="0" applyFont="1" applyAlignment="1">
      <alignment vertical="center" wrapText="1"/>
    </xf>
    <xf numFmtId="0" fontId="11" fillId="0" borderId="0" xfId="0" applyFont="1" applyAlignment="1">
      <alignment horizontal="left" vertical="center"/>
    </xf>
    <xf numFmtId="0" fontId="10" fillId="0" borderId="0" xfId="0" applyFont="1" applyAlignment="1">
      <alignment horizontal="left"/>
    </xf>
    <xf numFmtId="0" fontId="13" fillId="0" borderId="0" xfId="0" applyFont="1">
      <alignment vertical="center"/>
    </xf>
    <xf numFmtId="0" fontId="13" fillId="0" borderId="0" xfId="0" applyFont="1" applyAlignment="1">
      <alignment horizontal="center" vertical="center"/>
    </xf>
    <xf numFmtId="183" fontId="13" fillId="0" borderId="0" xfId="0" applyNumberFormat="1" applyFont="1">
      <alignment vertical="center"/>
    </xf>
    <xf numFmtId="183" fontId="13" fillId="0" borderId="0" xfId="0" applyNumberFormat="1" applyFont="1" applyAlignment="1">
      <alignment horizontal="left" vertical="center"/>
    </xf>
    <xf numFmtId="0" fontId="13" fillId="0" borderId="45" xfId="0" applyFont="1" applyBorder="1" applyAlignment="1">
      <alignment horizontal="center" vertical="center"/>
    </xf>
    <xf numFmtId="0" fontId="13" fillId="0" borderId="45" xfId="0" applyFont="1" applyBorder="1" applyAlignment="1">
      <alignment horizontal="left" vertical="center"/>
    </xf>
    <xf numFmtId="183" fontId="13" fillId="2" borderId="2" xfId="0" applyNumberFormat="1" applyFont="1" applyFill="1" applyBorder="1" applyAlignment="1">
      <alignment horizontal="right" vertical="center"/>
    </xf>
    <xf numFmtId="0" fontId="13" fillId="2" borderId="68" xfId="0" applyFont="1" applyFill="1" applyBorder="1" applyAlignment="1">
      <alignment horizontal="left" vertical="center" wrapText="1"/>
    </xf>
    <xf numFmtId="0" fontId="13" fillId="2" borderId="30" xfId="0" applyFont="1" applyFill="1" applyBorder="1" applyAlignment="1">
      <alignment horizontal="left" vertical="center" indent="1"/>
    </xf>
    <xf numFmtId="0" fontId="13" fillId="2" borderId="31" xfId="0" applyFont="1" applyFill="1" applyBorder="1" applyAlignment="1">
      <alignment horizontal="left" vertical="center"/>
    </xf>
    <xf numFmtId="0" fontId="13" fillId="0" borderId="107" xfId="0" applyFont="1" applyBorder="1">
      <alignment vertical="center"/>
    </xf>
    <xf numFmtId="0" fontId="13" fillId="0" borderId="108" xfId="0" applyFont="1" applyBorder="1">
      <alignment vertical="center"/>
    </xf>
    <xf numFmtId="0" fontId="13" fillId="0" borderId="109" xfId="0" applyFont="1" applyBorder="1" applyAlignment="1">
      <alignment vertical="center" wrapText="1"/>
    </xf>
    <xf numFmtId="0" fontId="13" fillId="0" borderId="110" xfId="0" applyFont="1" applyBorder="1" applyAlignment="1">
      <alignment horizontal="right" vertical="center"/>
    </xf>
    <xf numFmtId="0" fontId="13" fillId="0" borderId="111" xfId="0" applyFont="1" applyBorder="1" applyAlignment="1">
      <alignment horizontal="left" vertical="center"/>
    </xf>
    <xf numFmtId="177" fontId="10" fillId="0" borderId="24" xfId="0" applyNumberFormat="1" applyFont="1" applyBorder="1" applyAlignment="1">
      <alignment horizontal="right" vertical="center" indent="1"/>
    </xf>
    <xf numFmtId="0" fontId="10" fillId="0" borderId="25" xfId="0" applyFont="1" applyBorder="1" applyAlignment="1">
      <alignment horizontal="left" vertical="center"/>
    </xf>
    <xf numFmtId="177" fontId="10" fillId="0" borderId="28" xfId="0" applyNumberFormat="1" applyFont="1" applyBorder="1" applyAlignment="1">
      <alignment horizontal="right" vertical="center" indent="1"/>
    </xf>
    <xf numFmtId="0" fontId="10" fillId="0" borderId="29" xfId="0" applyFont="1" applyBorder="1" applyAlignment="1">
      <alignment horizontal="left" vertical="center"/>
    </xf>
    <xf numFmtId="177" fontId="10" fillId="0" borderId="26" xfId="0" applyNumberFormat="1" applyFont="1" applyBorder="1" applyAlignment="1">
      <alignment horizontal="right" vertical="center" indent="1"/>
    </xf>
    <xf numFmtId="0" fontId="10" fillId="0" borderId="27" xfId="0" applyFont="1" applyBorder="1" applyAlignment="1">
      <alignment horizontal="left" vertical="center"/>
    </xf>
    <xf numFmtId="0" fontId="10" fillId="0" borderId="63" xfId="0" applyFont="1" applyBorder="1">
      <alignment vertical="center"/>
    </xf>
    <xf numFmtId="178" fontId="10" fillId="0" borderId="64" xfId="0" applyNumberFormat="1" applyFont="1" applyBorder="1">
      <alignment vertical="center"/>
    </xf>
    <xf numFmtId="178" fontId="10" fillId="0" borderId="82" xfId="0" applyNumberFormat="1" applyFont="1" applyBorder="1">
      <alignment vertical="center"/>
    </xf>
    <xf numFmtId="0" fontId="10" fillId="0" borderId="12" xfId="0" applyFont="1" applyBorder="1">
      <alignment vertical="center"/>
    </xf>
    <xf numFmtId="177" fontId="10" fillId="0" borderId="60" xfId="0" applyNumberFormat="1" applyFont="1" applyBorder="1">
      <alignment vertical="center"/>
    </xf>
    <xf numFmtId="178" fontId="10" fillId="0" borderId="61" xfId="0" applyNumberFormat="1" applyFont="1" applyBorder="1">
      <alignment vertical="center"/>
    </xf>
    <xf numFmtId="178" fontId="10" fillId="0" borderId="62" xfId="0" applyNumberFormat="1" applyFont="1" applyBorder="1">
      <alignment vertical="center"/>
    </xf>
    <xf numFmtId="0" fontId="10" fillId="0" borderId="57" xfId="0" applyFont="1" applyBorder="1">
      <alignment vertical="center"/>
    </xf>
    <xf numFmtId="178" fontId="10" fillId="0" borderId="58" xfId="0" applyNumberFormat="1" applyFont="1" applyBorder="1">
      <alignment vertical="center"/>
    </xf>
    <xf numFmtId="178" fontId="10" fillId="0" borderId="59" xfId="0" applyNumberFormat="1" applyFont="1" applyBorder="1">
      <alignment vertical="center"/>
    </xf>
    <xf numFmtId="0" fontId="10" fillId="0" borderId="79" xfId="0" applyFont="1" applyBorder="1">
      <alignment vertical="center"/>
    </xf>
    <xf numFmtId="178" fontId="10" fillId="0" borderId="80" xfId="0" applyNumberFormat="1" applyFont="1" applyBorder="1">
      <alignment vertical="center"/>
    </xf>
    <xf numFmtId="178" fontId="10" fillId="0" borderId="81" xfId="0" applyNumberFormat="1" applyFont="1" applyBorder="1">
      <alignment vertical="center"/>
    </xf>
    <xf numFmtId="0" fontId="10" fillId="0" borderId="102" xfId="0" applyFont="1" applyBorder="1">
      <alignment vertical="center"/>
    </xf>
    <xf numFmtId="178" fontId="10" fillId="0" borderId="103" xfId="0" applyNumberFormat="1" applyFont="1" applyBorder="1">
      <alignment vertical="center"/>
    </xf>
    <xf numFmtId="178" fontId="10" fillId="0" borderId="104" xfId="0" applyNumberFormat="1" applyFont="1" applyBorder="1">
      <alignment vertical="center"/>
    </xf>
    <xf numFmtId="183" fontId="10" fillId="3" borderId="70" xfId="0" applyNumberFormat="1" applyFont="1" applyFill="1" applyBorder="1" applyAlignment="1">
      <alignment horizontal="left" vertical="center"/>
    </xf>
    <xf numFmtId="183" fontId="10" fillId="3" borderId="69" xfId="0" applyNumberFormat="1" applyFont="1" applyFill="1" applyBorder="1" applyAlignment="1">
      <alignment horizontal="left" vertical="center"/>
    </xf>
    <xf numFmtId="183" fontId="10" fillId="3" borderId="71" xfId="0" applyNumberFormat="1" applyFont="1" applyFill="1" applyBorder="1" applyAlignment="1">
      <alignment horizontal="left" vertical="center"/>
    </xf>
    <xf numFmtId="0" fontId="22" fillId="3" borderId="92" xfId="3" applyFont="1" applyFill="1" applyBorder="1" applyProtection="1">
      <alignment vertical="center"/>
      <protection locked="0"/>
    </xf>
    <xf numFmtId="0" fontId="22" fillId="3" borderId="96" xfId="3" applyFont="1" applyFill="1" applyBorder="1" applyProtection="1">
      <alignment vertical="center"/>
      <protection locked="0"/>
    </xf>
    <xf numFmtId="0" fontId="29"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13" fillId="3" borderId="45" xfId="0" applyFont="1" applyFill="1" applyBorder="1" applyAlignment="1">
      <alignment horizontal="left" vertical="center"/>
    </xf>
    <xf numFmtId="0" fontId="10" fillId="0" borderId="0" xfId="0" applyFont="1" applyAlignment="1">
      <alignment vertical="center" wrapText="1"/>
    </xf>
    <xf numFmtId="0" fontId="13" fillId="0" borderId="2" xfId="0" applyFont="1" applyBorder="1" applyAlignment="1">
      <alignment horizontal="center" vertical="center"/>
    </xf>
    <xf numFmtId="0" fontId="10" fillId="0" borderId="45" xfId="0" applyFont="1" applyBorder="1">
      <alignment vertical="center"/>
    </xf>
    <xf numFmtId="0" fontId="12" fillId="0" borderId="0" xfId="0" applyFont="1" applyAlignment="1">
      <alignment horizontal="center" vertical="center"/>
    </xf>
    <xf numFmtId="0" fontId="13" fillId="2" borderId="5" xfId="0" applyFont="1" applyFill="1" applyBorder="1">
      <alignment vertical="center"/>
    </xf>
    <xf numFmtId="0" fontId="10" fillId="2" borderId="6" xfId="0" applyFont="1" applyFill="1" applyBorder="1">
      <alignment vertical="center"/>
    </xf>
    <xf numFmtId="0" fontId="13" fillId="2" borderId="8" xfId="0" applyFont="1" applyFill="1" applyBorder="1">
      <alignment vertical="center"/>
    </xf>
    <xf numFmtId="0" fontId="17" fillId="0" borderId="9" xfId="0" applyFont="1" applyBorder="1">
      <alignment vertical="center"/>
    </xf>
    <xf numFmtId="49" fontId="16" fillId="2" borderId="10" xfId="0" applyNumberFormat="1" applyFont="1" applyFill="1" applyBorder="1">
      <alignment vertical="center"/>
    </xf>
    <xf numFmtId="178" fontId="15" fillId="2" borderId="13" xfId="0" applyNumberFormat="1" applyFont="1" applyFill="1" applyBorder="1">
      <alignment vertical="center"/>
    </xf>
    <xf numFmtId="0" fontId="5" fillId="2" borderId="118" xfId="0" applyFont="1" applyFill="1" applyBorder="1">
      <alignment vertical="center"/>
    </xf>
    <xf numFmtId="0" fontId="5" fillId="2" borderId="113" xfId="0" applyFont="1" applyFill="1" applyBorder="1">
      <alignment vertical="center"/>
    </xf>
    <xf numFmtId="0" fontId="5" fillId="2" borderId="89" xfId="0" applyFont="1" applyFill="1" applyBorder="1">
      <alignment vertical="center"/>
    </xf>
    <xf numFmtId="0" fontId="5" fillId="2" borderId="120" xfId="0" applyFont="1" applyFill="1" applyBorder="1">
      <alignment vertical="center"/>
    </xf>
    <xf numFmtId="0" fontId="5" fillId="2" borderId="119" xfId="0" applyFont="1" applyFill="1" applyBorder="1">
      <alignment vertical="center"/>
    </xf>
    <xf numFmtId="0" fontId="5" fillId="2" borderId="121" xfId="0" applyFont="1" applyFill="1" applyBorder="1">
      <alignment vertical="center"/>
    </xf>
    <xf numFmtId="0" fontId="5" fillId="2" borderId="120" xfId="0" applyFont="1" applyFill="1" applyBorder="1" applyAlignment="1">
      <alignment horizontal="center" vertical="center"/>
    </xf>
    <xf numFmtId="0" fontId="25" fillId="2" borderId="0" xfId="0" applyFont="1" applyFill="1">
      <alignment vertical="center"/>
    </xf>
    <xf numFmtId="0" fontId="5" fillId="2" borderId="1" xfId="0" applyFont="1" applyFill="1" applyBorder="1">
      <alignment vertical="center"/>
    </xf>
    <xf numFmtId="0" fontId="5" fillId="2" borderId="88" xfId="0" applyFont="1" applyFill="1" applyBorder="1">
      <alignment vertical="center"/>
    </xf>
    <xf numFmtId="0" fontId="5" fillId="3" borderId="123" xfId="0" applyFont="1" applyFill="1" applyBorder="1" applyAlignment="1">
      <alignment vertical="center" wrapText="1"/>
    </xf>
    <xf numFmtId="0" fontId="5" fillId="3" borderId="88" xfId="0" applyFont="1" applyFill="1" applyBorder="1" applyAlignment="1">
      <alignment horizontal="left" vertical="center" wrapText="1"/>
    </xf>
    <xf numFmtId="0" fontId="5" fillId="3" borderId="88" xfId="0" applyFont="1" applyFill="1" applyBorder="1" applyAlignment="1">
      <alignment vertical="center" wrapText="1"/>
    </xf>
    <xf numFmtId="0" fontId="5" fillId="3" borderId="122" xfId="0" applyFont="1" applyFill="1" applyBorder="1" applyAlignment="1">
      <alignment vertical="center" wrapText="1"/>
    </xf>
    <xf numFmtId="190" fontId="5" fillId="3" borderId="122" xfId="0" applyNumberFormat="1" applyFont="1" applyFill="1" applyBorder="1" applyAlignment="1">
      <alignment horizontal="right" vertical="center" wrapText="1"/>
    </xf>
    <xf numFmtId="49" fontId="5" fillId="3" borderId="122" xfId="0" applyNumberFormat="1" applyFont="1" applyFill="1" applyBorder="1" applyAlignment="1">
      <alignment vertical="center" wrapText="1"/>
    </xf>
    <xf numFmtId="0" fontId="5" fillId="2" borderId="41" xfId="0" applyFont="1" applyFill="1" applyBorder="1" applyAlignment="1">
      <alignment vertical="center" shrinkToFit="1"/>
    </xf>
    <xf numFmtId="0" fontId="5" fillId="3" borderId="122" xfId="0" applyFont="1" applyFill="1" applyBorder="1" applyAlignment="1">
      <alignment horizontal="left" vertical="center" wrapText="1"/>
    </xf>
    <xf numFmtId="0" fontId="5" fillId="0" borderId="122" xfId="0" applyFont="1" applyBorder="1">
      <alignment vertical="center"/>
    </xf>
    <xf numFmtId="0" fontId="19" fillId="4" borderId="121" xfId="3" applyFont="1" applyFill="1" applyBorder="1">
      <alignment vertical="center"/>
    </xf>
    <xf numFmtId="0" fontId="19" fillId="4" borderId="133" xfId="3" applyFont="1" applyFill="1" applyBorder="1">
      <alignment vertical="center"/>
    </xf>
    <xf numFmtId="0" fontId="10" fillId="4" borderId="133" xfId="0" applyFont="1" applyFill="1" applyBorder="1">
      <alignment vertical="center"/>
    </xf>
    <xf numFmtId="185" fontId="19" fillId="4" borderId="121" xfId="3" applyNumberFormat="1" applyFont="1" applyFill="1" applyBorder="1">
      <alignment vertical="center"/>
    </xf>
    <xf numFmtId="0" fontId="19" fillId="4" borderId="134" xfId="3" applyFont="1" applyFill="1" applyBorder="1">
      <alignment vertical="center"/>
    </xf>
    <xf numFmtId="179" fontId="20" fillId="0" borderId="135" xfId="3" applyNumberFormat="1" applyFont="1" applyBorder="1">
      <alignment vertical="center"/>
    </xf>
    <xf numFmtId="179" fontId="20" fillId="0" borderId="136" xfId="3" applyNumberFormat="1" applyFont="1" applyBorder="1">
      <alignment vertical="center"/>
    </xf>
    <xf numFmtId="179" fontId="13" fillId="0" borderId="133" xfId="0" applyNumberFormat="1" applyFont="1" applyBorder="1">
      <alignment vertical="center"/>
    </xf>
    <xf numFmtId="185" fontId="20" fillId="0" borderId="121" xfId="3" applyNumberFormat="1" applyFont="1" applyBorder="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132" xfId="0" applyFont="1" applyFill="1" applyBorder="1">
      <alignment vertical="center"/>
    </xf>
    <xf numFmtId="0" fontId="5" fillId="3" borderId="0" xfId="0" applyFont="1" applyFill="1" applyAlignment="1">
      <alignment horizontal="center" vertical="center"/>
    </xf>
    <xf numFmtId="0" fontId="5" fillId="2" borderId="114" xfId="0" applyFont="1" applyFill="1" applyBorder="1">
      <alignment vertical="center"/>
    </xf>
    <xf numFmtId="0" fontId="5" fillId="2" borderId="1" xfId="0" applyFont="1" applyFill="1" applyBorder="1">
      <alignment vertical="center"/>
    </xf>
    <xf numFmtId="0" fontId="5" fillId="2" borderId="88" xfId="0" applyFont="1" applyFill="1" applyBorder="1">
      <alignment vertical="center"/>
    </xf>
    <xf numFmtId="0" fontId="5" fillId="3" borderId="117" xfId="0" applyFont="1" applyFill="1" applyBorder="1" applyAlignment="1">
      <alignment horizontal="left" vertical="center"/>
    </xf>
    <xf numFmtId="0" fontId="5" fillId="3" borderId="116" xfId="0" applyFont="1" applyFill="1" applyBorder="1" applyAlignment="1">
      <alignment horizontal="left" vertical="center"/>
    </xf>
    <xf numFmtId="0" fontId="5" fillId="3" borderId="115" xfId="0" applyFont="1" applyFill="1" applyBorder="1" applyAlignment="1">
      <alignment horizontal="left" vertical="center"/>
    </xf>
    <xf numFmtId="0" fontId="5" fillId="2" borderId="118"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1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8"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0" xfId="0" applyFont="1" applyFill="1" applyAlignment="1">
      <alignment vertical="center" wrapText="1"/>
    </xf>
    <xf numFmtId="0" fontId="5" fillId="2" borderId="118" xfId="0" applyFont="1" applyFill="1" applyBorder="1">
      <alignment vertical="center"/>
    </xf>
    <xf numFmtId="0" fontId="5" fillId="2" borderId="113" xfId="0" applyFont="1" applyFill="1" applyBorder="1">
      <alignment vertical="center"/>
    </xf>
    <xf numFmtId="49" fontId="5" fillId="3" borderId="0" xfId="0" applyNumberFormat="1" applyFont="1" applyFill="1" applyAlignment="1">
      <alignment horizontal="center"/>
    </xf>
    <xf numFmtId="0" fontId="5" fillId="3" borderId="120" xfId="0" applyFont="1" applyFill="1" applyBorder="1" applyAlignment="1">
      <alignment horizontal="left" vertical="center"/>
    </xf>
    <xf numFmtId="0" fontId="5" fillId="3" borderId="0" xfId="0" applyFont="1" applyFill="1" applyAlignment="1">
      <alignment horizontal="left" vertical="center"/>
    </xf>
    <xf numFmtId="0" fontId="5" fillId="3" borderId="119" xfId="0" applyFont="1" applyFill="1" applyBorder="1" applyAlignment="1">
      <alignment horizontal="left" vertical="center"/>
    </xf>
    <xf numFmtId="0" fontId="5" fillId="3" borderId="132" xfId="0" applyFont="1" applyFill="1" applyBorder="1" applyAlignment="1">
      <alignment horizontal="left" vertical="center"/>
    </xf>
    <xf numFmtId="0" fontId="5" fillId="3" borderId="121" xfId="0" applyFont="1" applyFill="1" applyBorder="1" applyAlignment="1">
      <alignment horizontal="left" vertical="center"/>
    </xf>
    <xf numFmtId="0" fontId="5" fillId="3" borderId="131" xfId="0" applyFont="1" applyFill="1" applyBorder="1" applyAlignment="1">
      <alignment horizontal="left" vertical="center"/>
    </xf>
    <xf numFmtId="191" fontId="5" fillId="2" borderId="120" xfId="0" applyNumberFormat="1" applyFont="1" applyFill="1" applyBorder="1" applyAlignment="1">
      <alignment horizontal="center" vertical="center"/>
    </xf>
    <xf numFmtId="191" fontId="5" fillId="2" borderId="0" xfId="0" applyNumberFormat="1" applyFont="1" applyFill="1" applyAlignment="1">
      <alignment horizontal="center" vertical="center"/>
    </xf>
    <xf numFmtId="0" fontId="5" fillId="0" borderId="114" xfId="0" applyFont="1" applyBorder="1" applyAlignment="1">
      <alignment horizontal="center" vertical="center"/>
    </xf>
    <xf numFmtId="0" fontId="5" fillId="0" borderId="1" xfId="0" applyFont="1" applyBorder="1" applyAlignment="1">
      <alignment horizontal="center" vertical="center"/>
    </xf>
    <xf numFmtId="0" fontId="5" fillId="0" borderId="88" xfId="0" applyFont="1" applyBorder="1">
      <alignment vertical="center"/>
    </xf>
    <xf numFmtId="0" fontId="7" fillId="0" borderId="114" xfId="0" applyFont="1" applyBorder="1">
      <alignment vertical="center"/>
    </xf>
    <xf numFmtId="0" fontId="7" fillId="0" borderId="1" xfId="0" applyFont="1" applyBorder="1">
      <alignment vertical="center"/>
    </xf>
    <xf numFmtId="0" fontId="7" fillId="0" borderId="88" xfId="0" applyFont="1" applyBorder="1">
      <alignment vertical="center"/>
    </xf>
    <xf numFmtId="0" fontId="25" fillId="0" borderId="108"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0" xfId="0" applyFont="1" applyAlignment="1">
      <alignment horizontal="center" vertical="center" wrapText="1" shrinkToFit="1"/>
    </xf>
    <xf numFmtId="0" fontId="25" fillId="0" borderId="107" xfId="0" applyFont="1" applyBorder="1" applyAlignment="1">
      <alignment horizontal="center" vertical="center" wrapText="1"/>
    </xf>
    <xf numFmtId="0" fontId="25" fillId="0" borderId="124" xfId="0" applyFont="1" applyBorder="1" applyAlignment="1">
      <alignment horizontal="center" vertical="center" wrapText="1"/>
    </xf>
    <xf numFmtId="49" fontId="25" fillId="0" borderId="108" xfId="0" applyNumberFormat="1" applyFont="1" applyBorder="1" applyAlignment="1">
      <alignment horizontal="center" vertical="center" wrapText="1"/>
    </xf>
    <xf numFmtId="49" fontId="25" fillId="0" borderId="3" xfId="0" applyNumberFormat="1" applyFont="1" applyBorder="1" applyAlignment="1">
      <alignment horizontal="center" vertical="center"/>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0" fontId="25" fillId="0" borderId="109" xfId="0" applyFont="1" applyBorder="1" applyAlignment="1">
      <alignment horizontal="center" vertical="center" wrapText="1"/>
    </xf>
    <xf numFmtId="0" fontId="25" fillId="0" borderId="126" xfId="0" applyFont="1" applyBorder="1" applyAlignment="1">
      <alignment horizontal="center" vertical="center" wrapText="1"/>
    </xf>
    <xf numFmtId="0" fontId="25" fillId="0" borderId="125" xfId="0" applyFont="1" applyBorder="1" applyAlignment="1">
      <alignment horizontal="center" vertical="center" wrapText="1"/>
    </xf>
    <xf numFmtId="0" fontId="32" fillId="3" borderId="114"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130" xfId="0" applyFont="1" applyFill="1" applyBorder="1" applyAlignment="1">
      <alignment horizontal="center" vertical="center"/>
    </xf>
    <xf numFmtId="0" fontId="32" fillId="3" borderId="1" xfId="0" applyFont="1" applyFill="1" applyBorder="1" applyAlignment="1">
      <alignment horizontal="left" vertical="center" wrapText="1"/>
    </xf>
    <xf numFmtId="0" fontId="32" fillId="3" borderId="88" xfId="0" applyFont="1" applyFill="1" applyBorder="1" applyAlignment="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8" fillId="0" borderId="0" xfId="0" applyFont="1" applyAlignment="1">
      <alignment horizontal="left" vertical="center" wrapText="1"/>
    </xf>
    <xf numFmtId="0" fontId="7" fillId="0" borderId="114" xfId="0" applyFont="1" applyBorder="1" applyAlignment="1">
      <alignment horizontal="center" vertical="center" wrapText="1"/>
    </xf>
    <xf numFmtId="0" fontId="33" fillId="3" borderId="129" xfId="0" applyFont="1" applyFill="1" applyBorder="1" applyAlignment="1">
      <alignment horizontal="left" vertical="center"/>
    </xf>
    <xf numFmtId="0" fontId="33" fillId="3" borderId="130" xfId="0" applyFont="1" applyFill="1" applyBorder="1" applyAlignment="1">
      <alignment horizontal="left" vertical="center"/>
    </xf>
    <xf numFmtId="0" fontId="33" fillId="3" borderId="128" xfId="0" applyFont="1" applyFill="1" applyBorder="1" applyAlignment="1">
      <alignment horizontal="left" vertical="center"/>
    </xf>
    <xf numFmtId="0" fontId="28" fillId="3" borderId="127" xfId="0" applyFont="1" applyFill="1" applyBorder="1" applyAlignment="1">
      <alignment horizontal="left" vertical="center"/>
    </xf>
    <xf numFmtId="0" fontId="28" fillId="3" borderId="1" xfId="0" applyFont="1" applyFill="1" applyBorder="1" applyAlignment="1">
      <alignment horizontal="left" vertical="center"/>
    </xf>
    <xf numFmtId="0" fontId="28" fillId="3" borderId="88" xfId="0" applyFont="1" applyFill="1" applyBorder="1" applyAlignment="1">
      <alignment horizontal="left" vertical="center"/>
    </xf>
    <xf numFmtId="0" fontId="7" fillId="0" borderId="118" xfId="0" applyFont="1" applyBorder="1" applyAlignment="1">
      <alignment vertical="top" wrapText="1"/>
    </xf>
    <xf numFmtId="0" fontId="5" fillId="0" borderId="113" xfId="0" applyFont="1" applyBorder="1" applyAlignment="1">
      <alignment vertical="top" wrapText="1"/>
    </xf>
    <xf numFmtId="0" fontId="5" fillId="0" borderId="89" xfId="0" applyFont="1" applyBorder="1" applyAlignment="1">
      <alignment vertical="top" wrapText="1"/>
    </xf>
    <xf numFmtId="0" fontId="5" fillId="0" borderId="120" xfId="0" applyFont="1" applyBorder="1" applyAlignment="1">
      <alignment vertical="top" wrapText="1"/>
    </xf>
    <xf numFmtId="0" fontId="5" fillId="0" borderId="0" xfId="0" applyFont="1" applyAlignment="1">
      <alignment vertical="top" wrapText="1"/>
    </xf>
    <xf numFmtId="0" fontId="5" fillId="0" borderId="119" xfId="0" applyFont="1" applyBorder="1" applyAlignment="1">
      <alignment vertical="top" wrapText="1"/>
    </xf>
    <xf numFmtId="0" fontId="5" fillId="0" borderId="132" xfId="0" applyFont="1" applyBorder="1" applyAlignment="1">
      <alignment vertical="top" wrapText="1"/>
    </xf>
    <xf numFmtId="0" fontId="5" fillId="0" borderId="121" xfId="0" applyFont="1" applyBorder="1" applyAlignment="1">
      <alignment vertical="top" wrapText="1"/>
    </xf>
    <xf numFmtId="0" fontId="5" fillId="0" borderId="131" xfId="0" applyFont="1" applyBorder="1" applyAlignment="1">
      <alignment vertical="top" wrapText="1"/>
    </xf>
    <xf numFmtId="0" fontId="32" fillId="3" borderId="129" xfId="0" applyFont="1" applyFill="1" applyBorder="1" applyAlignment="1">
      <alignment horizontal="left" vertical="center"/>
    </xf>
    <xf numFmtId="0" fontId="32" fillId="3" borderId="130" xfId="0" applyFont="1" applyFill="1" applyBorder="1" applyAlignment="1">
      <alignment horizontal="left" vertical="center"/>
    </xf>
    <xf numFmtId="0" fontId="32" fillId="3" borderId="128" xfId="0" applyFont="1" applyFill="1" applyBorder="1" applyAlignment="1">
      <alignment horizontal="left" vertical="center"/>
    </xf>
    <xf numFmtId="0" fontId="32" fillId="3" borderId="127" xfId="0" applyFont="1" applyFill="1" applyBorder="1" applyAlignment="1">
      <alignment horizontal="left" vertical="center"/>
    </xf>
    <xf numFmtId="0" fontId="32" fillId="3" borderId="1" xfId="0" applyFont="1" applyFill="1" applyBorder="1" applyAlignment="1">
      <alignment horizontal="left" vertical="center"/>
    </xf>
    <xf numFmtId="0" fontId="32" fillId="3" borderId="88" xfId="0" applyFont="1" applyFill="1" applyBorder="1" applyAlignment="1">
      <alignment horizontal="left" vertical="center"/>
    </xf>
    <xf numFmtId="0" fontId="33" fillId="3" borderId="114" xfId="0" applyFont="1" applyFill="1" applyBorder="1" applyAlignment="1">
      <alignment horizontal="left" vertical="center"/>
    </xf>
    <xf numFmtId="0" fontId="33" fillId="3" borderId="1" xfId="0" applyFont="1" applyFill="1" applyBorder="1" applyAlignment="1">
      <alignment horizontal="left" vertical="center"/>
    </xf>
    <xf numFmtId="0" fontId="7" fillId="3" borderId="1" xfId="0" applyFont="1" applyFill="1" applyBorder="1" applyAlignment="1">
      <alignment horizontal="center" vertical="center"/>
    </xf>
    <xf numFmtId="0" fontId="7" fillId="3" borderId="88" xfId="0" applyFont="1" applyFill="1" applyBorder="1" applyAlignment="1">
      <alignment horizontal="center" vertical="center"/>
    </xf>
    <xf numFmtId="0" fontId="17" fillId="0" borderId="87" xfId="0" applyFont="1" applyBorder="1" applyAlignment="1">
      <alignment horizontal="left" vertical="center" wrapText="1"/>
    </xf>
    <xf numFmtId="0" fontId="17" fillId="0" borderId="88" xfId="0" applyFont="1" applyBorder="1" applyAlignment="1">
      <alignment horizontal="left" vertical="center" wrapText="1"/>
    </xf>
    <xf numFmtId="49" fontId="16" fillId="2" borderId="35" xfId="0" applyNumberFormat="1" applyFont="1" applyFill="1" applyBorder="1" applyAlignment="1">
      <alignment horizontal="left" vertical="center"/>
    </xf>
    <xf numFmtId="49" fontId="16" fillId="2" borderId="89" xfId="0" applyNumberFormat="1" applyFont="1" applyFill="1" applyBorder="1" applyAlignment="1">
      <alignment horizontal="left" vertical="center"/>
    </xf>
    <xf numFmtId="178" fontId="15" fillId="2" borderId="23" xfId="0" applyNumberFormat="1" applyFont="1" applyFill="1" applyBorder="1" applyAlignment="1">
      <alignment horizontal="right" vertical="center"/>
    </xf>
    <xf numFmtId="0" fontId="0" fillId="0" borderId="90" xfId="0" applyBorder="1" applyAlignment="1">
      <alignment horizontal="right" vertical="center"/>
    </xf>
  </cellXfs>
  <cellStyles count="4">
    <cellStyle name="標準" xfId="0" builtinId="0"/>
    <cellStyle name="標準 2" xfId="1" xr:uid="{D720DC60-6F5C-485C-A765-C8892909F736}"/>
    <cellStyle name="標準 3" xfId="2" xr:uid="{E572326E-D8E3-46C6-8121-0E1C5129C678}"/>
    <cellStyle name="標準 4" xfId="3" xr:uid="{0477E705-67E3-479F-9192-78A4D06CA224}"/>
  </cellStyles>
  <dxfs count="4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theme="9" tint="0.79998168889431442"/>
        </patternFill>
      </fill>
    </dxf>
    <dxf>
      <fill>
        <patternFill>
          <bgColor theme="0"/>
        </patternFill>
      </fill>
    </dxf>
    <dxf>
      <font>
        <strike val="0"/>
      </font>
      <fill>
        <patternFill>
          <bgColor theme="0"/>
        </patternFill>
      </fill>
    </dxf>
    <dxf>
      <numFmt numFmtId="192" formatCode="#,##0&quot;時&quot;&quot;間&quot;"/>
    </dxf>
    <dxf>
      <font>
        <strike val="0"/>
      </font>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s>
  <tableStyles count="0" defaultTableStyle="TableStyleMedium2" defaultPivotStyle="PivotStyleLight16"/>
  <colors>
    <mruColors>
      <color rgb="FF6600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1</xdr:row>
      <xdr:rowOff>152400</xdr:rowOff>
    </xdr:from>
    <xdr:to>
      <xdr:col>10</xdr:col>
      <xdr:colOff>85725</xdr:colOff>
      <xdr:row>21</xdr:row>
      <xdr:rowOff>26670</xdr:rowOff>
    </xdr:to>
    <xdr:sp macro="" textlink="">
      <xdr:nvSpPr>
        <xdr:cNvPr id="2" name="正方形/長方形 1">
          <a:extLst>
            <a:ext uri="{FF2B5EF4-FFF2-40B4-BE49-F238E27FC236}">
              <a16:creationId xmlns:a16="http://schemas.microsoft.com/office/drawing/2014/main" id="{1D83A590-3D1D-4BE1-88CB-AB51C7D350FE}"/>
            </a:ext>
          </a:extLst>
        </xdr:cNvPr>
        <xdr:cNvSpPr/>
      </xdr:nvSpPr>
      <xdr:spPr>
        <a:xfrm>
          <a:off x="6191250" y="247650"/>
          <a:ext cx="3495675" cy="3903345"/>
        </a:xfrm>
        <a:prstGeom prst="rect">
          <a:avLst/>
        </a:prstGeom>
        <a:solidFill>
          <a:srgbClr val="FFFFCC"/>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別紙１ー③（提出版）（以下「本紙」という。）は、</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別紙１－</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③の１</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（記載用シート）</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への記入事項に合わせて、</a:t>
          </a:r>
          <a:r>
            <a:rPr kumimoji="1" lang="ja-JP" altLang="en-US" sz="1100">
              <a:solidFill>
                <a:schemeClr val="tx1"/>
              </a:solidFill>
              <a:latin typeface="游ゴシック" panose="020B0400000000000000" pitchFamily="50" charset="-128"/>
              <a:ea typeface="游ゴシック" panose="020B0400000000000000" pitchFamily="50" charset="-128"/>
            </a:rPr>
            <a:t>自動で出力されます。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（本紙に直接入力することはできません。）</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別紙１－③の１（記載用シート）に内訳等を記載後、本紙記載の申請額（各経費及び総額等）に誤りがないかを確認し、提出してください。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なお、本様式の記載及び提出に当たっては、</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本紙及び別紙１－③の各シートを切り離してはいけません。</a:t>
          </a:r>
          <a:r>
            <a:rPr kumimoji="1" lang="ja-JP" altLang="en-US" sz="1100">
              <a:solidFill>
                <a:schemeClr val="tx1"/>
              </a:solidFill>
              <a:latin typeface="游ゴシック" panose="020B0400000000000000" pitchFamily="50" charset="-128"/>
              <a:ea typeface="游ゴシック" panose="020B0400000000000000" pitchFamily="50" charset="-128"/>
            </a:rPr>
            <a:t>（切り離した場合、自動集計が行われず、無効となります。）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139172</xdr:colOff>
      <xdr:row>1</xdr:row>
      <xdr:rowOff>240194</xdr:rowOff>
    </xdr:from>
    <xdr:to>
      <xdr:col>13</xdr:col>
      <xdr:colOff>628300</xdr:colOff>
      <xdr:row>10</xdr:row>
      <xdr:rowOff>22188</xdr:rowOff>
    </xdr:to>
    <xdr:sp macro="" textlink="">
      <xdr:nvSpPr>
        <xdr:cNvPr id="10" name="正方形/長方形 9">
          <a:extLst>
            <a:ext uri="{FF2B5EF4-FFF2-40B4-BE49-F238E27FC236}">
              <a16:creationId xmlns:a16="http://schemas.microsoft.com/office/drawing/2014/main" id="{FBD89D49-6CFF-4326-B89A-9B356EF40A41}"/>
            </a:ext>
          </a:extLst>
        </xdr:cNvPr>
        <xdr:cNvSpPr/>
      </xdr:nvSpPr>
      <xdr:spPr>
        <a:xfrm>
          <a:off x="10175270" y="321505"/>
          <a:ext cx="5030926" cy="2012238"/>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a:t>
          </a:r>
          <a:r>
            <a:rPr kumimoji="1" lang="ja-JP" altLang="en-US" sz="1100" b="1">
              <a:solidFill>
                <a:schemeClr val="tx1"/>
              </a:solidFill>
              <a:latin typeface="游ゴシック" panose="020B0400000000000000" pitchFamily="50" charset="-128"/>
              <a:ea typeface="游ゴシック" panose="020B0400000000000000" pitchFamily="50" charset="-128"/>
            </a:rPr>
            <a:t>すべての</a:t>
          </a:r>
          <a:r>
            <a:rPr kumimoji="1" lang="ja-JP" altLang="en-US" sz="1100" b="1" u="sng">
              <a:solidFill>
                <a:srgbClr val="FF0000"/>
              </a:solidFill>
              <a:latin typeface="游ゴシック" panose="020B0400000000000000" pitchFamily="50" charset="-128"/>
              <a:ea typeface="游ゴシック" panose="020B0400000000000000" pitchFamily="50" charset="-128"/>
            </a:rPr>
            <a:t>色付きセル</a:t>
          </a:r>
          <a:r>
            <a:rPr kumimoji="1" lang="ja-JP" altLang="en-US" sz="1100" b="1">
              <a:solidFill>
                <a:schemeClr val="tx1"/>
              </a:solidFill>
              <a:latin typeface="游ゴシック" panose="020B0400000000000000" pitchFamily="50" charset="-128"/>
              <a:ea typeface="游ゴシック" panose="020B0400000000000000" pitchFamily="50" charset="-128"/>
            </a:rPr>
            <a:t>に必要事項を記入</a:t>
          </a:r>
          <a:r>
            <a:rPr kumimoji="1" lang="ja-JP" altLang="en-US" sz="1100">
              <a:solidFill>
                <a:schemeClr val="tx1"/>
              </a:solidFill>
              <a:latin typeface="游ゴシック" panose="020B0400000000000000" pitchFamily="50" charset="-128"/>
              <a:ea typeface="游ゴシック" panose="020B0400000000000000" pitchFamily="50" charset="-128"/>
            </a:rPr>
            <a:t>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（二重線の枠内の金額は、自動で算出されます）。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※(*1)</a:t>
          </a:r>
          <a:r>
            <a:rPr kumimoji="1" lang="ja-JP" altLang="en-US" sz="1100">
              <a:solidFill>
                <a:schemeClr val="tx1"/>
              </a:solidFill>
              <a:latin typeface="游ゴシック" panose="020B0400000000000000" pitchFamily="50" charset="-128"/>
              <a:ea typeface="游ゴシック" panose="020B0400000000000000" pitchFamily="50" charset="-128"/>
            </a:rPr>
            <a:t>欄については、記載に不備があると、自動集計が正しく</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行われませんので、特に気を付けて記載してください。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不備の例：記載を省略し、空欄や「</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」、「同上」で表すこと</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記載要領</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記載例</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の各注意事項に反する方法で記載すること等</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170974</xdr:colOff>
      <xdr:row>2</xdr:row>
      <xdr:rowOff>22386</xdr:rowOff>
    </xdr:from>
    <xdr:to>
      <xdr:col>7</xdr:col>
      <xdr:colOff>678655</xdr:colOff>
      <xdr:row>2</xdr:row>
      <xdr:rowOff>817722</xdr:rowOff>
    </xdr:to>
    <xdr:sp macro="" textlink="">
      <xdr:nvSpPr>
        <xdr:cNvPr id="2" name="正方形/長方形 1">
          <a:extLst>
            <a:ext uri="{FF2B5EF4-FFF2-40B4-BE49-F238E27FC236}">
              <a16:creationId xmlns:a16="http://schemas.microsoft.com/office/drawing/2014/main" id="{19441033-6D52-427C-8B5F-134C27FD3645}"/>
            </a:ext>
          </a:extLst>
        </xdr:cNvPr>
        <xdr:cNvSpPr/>
      </xdr:nvSpPr>
      <xdr:spPr>
        <a:xfrm>
          <a:off x="254318" y="558167"/>
          <a:ext cx="8330087" cy="79533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本紙については、申請する各案件の研修の名称</a:t>
          </a:r>
          <a:r>
            <a:rPr kumimoji="1" lang="ja-JP" altLang="en-US" sz="1100">
              <a:solidFill>
                <a:srgbClr val="FF0000"/>
              </a:solidFill>
              <a:latin typeface="游ゴシック" panose="020B0400000000000000" pitchFamily="50" charset="-128"/>
              <a:ea typeface="游ゴシック" panose="020B0400000000000000" pitchFamily="50" charset="-128"/>
            </a:rPr>
            <a:t>（色付きセル）</a:t>
          </a:r>
          <a:r>
            <a:rPr kumimoji="1" lang="ja-JP" altLang="en-US" sz="1100">
              <a:solidFill>
                <a:schemeClr val="tx1"/>
              </a:solidFill>
              <a:latin typeface="游ゴシック" panose="020B0400000000000000" pitchFamily="50" charset="-128"/>
              <a:ea typeface="游ゴシック" panose="020B0400000000000000" pitchFamily="50" charset="-128"/>
            </a:rPr>
            <a:t>のみを記入してください。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金額（黒二重枠内）は、別紙１－③の１（記載用シート）の記載により自動で算出されます（編集不可）。</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2833-1653-4E7B-8735-9A7F340D3D35}">
  <dimension ref="A1:AM33"/>
  <sheetViews>
    <sheetView tabSelected="1" view="pageBreakPreview" zoomScaleNormal="100" workbookViewId="0"/>
  </sheetViews>
  <sheetFormatPr defaultColWidth="9" defaultRowHeight="13" x14ac:dyDescent="0.2"/>
  <cols>
    <col min="1" max="1" width="1.453125" style="108" customWidth="1"/>
    <col min="2" max="6" width="2.36328125" style="108" customWidth="1"/>
    <col min="7" max="7" width="2.6328125" style="108" customWidth="1"/>
    <col min="8" max="41" width="2.36328125" style="108" customWidth="1"/>
    <col min="42" max="16384" width="9" style="108"/>
  </cols>
  <sheetData>
    <row r="1" spans="1:39" x14ac:dyDescent="0.2">
      <c r="A1" s="108" t="s">
        <v>142</v>
      </c>
    </row>
    <row r="2" spans="1:39" x14ac:dyDescent="0.2">
      <c r="B2" s="253"/>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5"/>
    </row>
    <row r="3" spans="1:39" x14ac:dyDescent="0.2">
      <c r="B3" s="256"/>
      <c r="AB3" s="108" t="s">
        <v>141</v>
      </c>
      <c r="AD3" s="284"/>
      <c r="AE3" s="284"/>
      <c r="AF3" s="108" t="s">
        <v>140</v>
      </c>
      <c r="AG3" s="284"/>
      <c r="AH3" s="284"/>
      <c r="AI3" s="108" t="s">
        <v>139</v>
      </c>
      <c r="AJ3" s="284"/>
      <c r="AK3" s="284"/>
      <c r="AL3" s="108" t="s">
        <v>165</v>
      </c>
      <c r="AM3" s="257"/>
    </row>
    <row r="4" spans="1:39" x14ac:dyDescent="0.2">
      <c r="B4" s="256"/>
      <c r="AM4" s="257"/>
    </row>
    <row r="5" spans="1:39" x14ac:dyDescent="0.2">
      <c r="B5" s="256"/>
      <c r="E5" s="108" t="s">
        <v>138</v>
      </c>
      <c r="AM5" s="257"/>
    </row>
    <row r="6" spans="1:39" x14ac:dyDescent="0.2">
      <c r="B6" s="256"/>
      <c r="S6" s="258"/>
      <c r="T6" s="258"/>
      <c r="U6" s="258"/>
      <c r="V6" s="258"/>
      <c r="W6" s="258"/>
      <c r="X6" s="258"/>
      <c r="Y6" s="258"/>
      <c r="Z6" s="258"/>
      <c r="AA6" s="258"/>
      <c r="AB6" s="258"/>
      <c r="AC6" s="258"/>
      <c r="AD6" s="258"/>
      <c r="AE6" s="258"/>
      <c r="AF6" s="258"/>
      <c r="AG6" s="258"/>
      <c r="AH6" s="258"/>
      <c r="AI6" s="258"/>
      <c r="AJ6" s="258"/>
      <c r="AK6" s="258"/>
      <c r="AL6" s="258"/>
      <c r="AM6" s="257"/>
    </row>
    <row r="7" spans="1:39" ht="7.5" customHeight="1" x14ac:dyDescent="0.2">
      <c r="B7" s="256"/>
      <c r="P7" s="253"/>
      <c r="Q7" s="254"/>
      <c r="R7" s="254"/>
      <c r="S7" s="254"/>
      <c r="T7" s="254"/>
      <c r="U7" s="254"/>
      <c r="V7" s="254"/>
      <c r="W7" s="253"/>
      <c r="X7" s="254"/>
      <c r="Y7" s="254"/>
      <c r="Z7" s="254"/>
      <c r="AA7" s="254"/>
      <c r="AB7" s="254"/>
      <c r="AC7" s="254"/>
      <c r="AD7" s="254"/>
      <c r="AE7" s="254"/>
      <c r="AF7" s="254"/>
      <c r="AG7" s="254"/>
      <c r="AH7" s="254"/>
      <c r="AI7" s="254"/>
      <c r="AJ7" s="254"/>
      <c r="AK7" s="254"/>
      <c r="AL7" s="255"/>
      <c r="AM7" s="257"/>
    </row>
    <row r="8" spans="1:39" x14ac:dyDescent="0.2">
      <c r="B8" s="256"/>
      <c r="P8" s="256" t="s">
        <v>137</v>
      </c>
      <c r="S8" s="281"/>
      <c r="T8" s="282"/>
      <c r="U8" s="282"/>
      <c r="V8" s="282"/>
      <c r="W8" s="259"/>
      <c r="X8" s="282"/>
      <c r="Y8" s="282"/>
      <c r="AL8" s="257"/>
      <c r="AM8" s="257"/>
    </row>
    <row r="9" spans="1:39" ht="18.75" customHeight="1" x14ac:dyDescent="0.2">
      <c r="B9" s="256"/>
      <c r="P9" s="256"/>
      <c r="Q9" s="108" t="s">
        <v>136</v>
      </c>
      <c r="W9" s="302"/>
      <c r="X9" s="303"/>
      <c r="Y9" s="303"/>
      <c r="Z9" s="303"/>
      <c r="AA9" s="303"/>
      <c r="AB9" s="303"/>
      <c r="AC9" s="303"/>
      <c r="AD9" s="303"/>
      <c r="AE9" s="303"/>
      <c r="AF9" s="303"/>
      <c r="AG9" s="303"/>
      <c r="AH9" s="303"/>
      <c r="AI9" s="303"/>
      <c r="AJ9" s="303"/>
      <c r="AK9" s="303"/>
      <c r="AL9" s="304"/>
      <c r="AM9" s="257"/>
    </row>
    <row r="10" spans="1:39" ht="18.75" customHeight="1" x14ac:dyDescent="0.2">
      <c r="B10" s="256"/>
      <c r="P10" s="256"/>
      <c r="Q10" s="108" t="s">
        <v>135</v>
      </c>
      <c r="W10" s="308" t="s">
        <v>134</v>
      </c>
      <c r="X10" s="309"/>
      <c r="Y10" s="303"/>
      <c r="Z10" s="303"/>
      <c r="AA10" s="303"/>
      <c r="AB10" s="303"/>
      <c r="AC10" s="303"/>
      <c r="AD10" s="303"/>
      <c r="AE10" s="303"/>
      <c r="AF10" s="303"/>
      <c r="AG10" s="303"/>
      <c r="AH10" s="303"/>
      <c r="AI10" s="303"/>
      <c r="AJ10" s="303"/>
      <c r="AK10" s="303"/>
      <c r="AL10" s="304"/>
      <c r="AM10" s="257"/>
    </row>
    <row r="11" spans="1:39" ht="18.75" customHeight="1" x14ac:dyDescent="0.2">
      <c r="B11" s="256"/>
      <c r="P11" s="256"/>
      <c r="W11" s="302"/>
      <c r="X11" s="303"/>
      <c r="Y11" s="303"/>
      <c r="Z11" s="303"/>
      <c r="AA11" s="303"/>
      <c r="AB11" s="303"/>
      <c r="AC11" s="303"/>
      <c r="AD11" s="303"/>
      <c r="AE11" s="303"/>
      <c r="AF11" s="303"/>
      <c r="AG11" s="303"/>
      <c r="AH11" s="303"/>
      <c r="AI11" s="303"/>
      <c r="AJ11" s="303"/>
      <c r="AK11" s="303"/>
      <c r="AL11" s="304"/>
      <c r="AM11" s="257"/>
    </row>
    <row r="12" spans="1:39" ht="26.4" customHeight="1" x14ac:dyDescent="0.2">
      <c r="B12" s="256"/>
      <c r="P12" s="283"/>
      <c r="Q12" s="258" t="s">
        <v>133</v>
      </c>
      <c r="R12" s="258"/>
      <c r="S12" s="258"/>
      <c r="T12" s="258"/>
      <c r="U12" s="258"/>
      <c r="V12" s="258"/>
      <c r="W12" s="305"/>
      <c r="X12" s="306"/>
      <c r="Y12" s="306"/>
      <c r="Z12" s="306"/>
      <c r="AA12" s="306"/>
      <c r="AB12" s="306"/>
      <c r="AC12" s="306"/>
      <c r="AD12" s="306"/>
      <c r="AE12" s="306"/>
      <c r="AF12" s="306"/>
      <c r="AG12" s="306"/>
      <c r="AH12" s="306"/>
      <c r="AI12" s="306"/>
      <c r="AJ12" s="306"/>
      <c r="AK12" s="306"/>
      <c r="AL12" s="307"/>
      <c r="AM12" s="257"/>
    </row>
    <row r="13" spans="1:39" x14ac:dyDescent="0.2">
      <c r="B13" s="256"/>
      <c r="AM13" s="257"/>
    </row>
    <row r="14" spans="1:39" x14ac:dyDescent="0.2">
      <c r="B14" s="256"/>
      <c r="AM14" s="257"/>
    </row>
    <row r="15" spans="1:39" ht="14" x14ac:dyDescent="0.2">
      <c r="B15" s="256"/>
      <c r="I15" s="260" t="s">
        <v>141</v>
      </c>
      <c r="K15" s="301"/>
      <c r="L15" s="301"/>
      <c r="M15" s="260" t="s">
        <v>166</v>
      </c>
      <c r="N15" s="260"/>
      <c r="AM15" s="257"/>
    </row>
    <row r="16" spans="1:39" x14ac:dyDescent="0.2">
      <c r="B16" s="256"/>
      <c r="AM16" s="257"/>
    </row>
    <row r="17" spans="2:39" x14ac:dyDescent="0.2">
      <c r="B17" s="256"/>
      <c r="AM17" s="257"/>
    </row>
    <row r="18" spans="2:39" x14ac:dyDescent="0.2">
      <c r="B18" s="256"/>
      <c r="C18" s="298" t="s">
        <v>132</v>
      </c>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57"/>
    </row>
    <row r="19" spans="2:39" x14ac:dyDescent="0.2">
      <c r="B19" s="256"/>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57"/>
    </row>
    <row r="20" spans="2:39" x14ac:dyDescent="0.2">
      <c r="B20" s="256"/>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57"/>
    </row>
    <row r="21" spans="2:39" x14ac:dyDescent="0.2">
      <c r="B21" s="256"/>
      <c r="AM21" s="257"/>
    </row>
    <row r="22" spans="2:39" x14ac:dyDescent="0.2">
      <c r="B22" s="256"/>
      <c r="AM22" s="257"/>
    </row>
    <row r="23" spans="2:39" s="1" customFormat="1" ht="30" customHeight="1" x14ac:dyDescent="0.2">
      <c r="B23" s="310" t="s">
        <v>169</v>
      </c>
      <c r="C23" s="311"/>
      <c r="D23" s="311"/>
      <c r="E23" s="311"/>
      <c r="F23" s="311"/>
      <c r="G23" s="311"/>
      <c r="H23" s="311"/>
      <c r="I23" s="311"/>
      <c r="J23" s="311"/>
      <c r="K23" s="312"/>
      <c r="L23" s="313" t="s">
        <v>34</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5"/>
    </row>
    <row r="24" spans="2:39" ht="30" customHeight="1" x14ac:dyDescent="0.2">
      <c r="B24" s="291" t="s">
        <v>131</v>
      </c>
      <c r="C24" s="292"/>
      <c r="D24" s="292"/>
      <c r="E24" s="292"/>
      <c r="F24" s="292"/>
      <c r="G24" s="292"/>
      <c r="H24" s="292"/>
      <c r="I24" s="292"/>
      <c r="J24" s="292"/>
      <c r="K24" s="293"/>
      <c r="L24" s="299">
        <f>'別紙１ー③（提出版）'!D8</f>
        <v>0</v>
      </c>
      <c r="M24" s="300"/>
      <c r="N24" s="300"/>
      <c r="O24" s="300"/>
      <c r="P24" s="300"/>
      <c r="Q24" s="300"/>
      <c r="R24" s="300"/>
      <c r="S24" s="300"/>
      <c r="T24" s="300"/>
      <c r="U24" s="300"/>
      <c r="V24" s="300"/>
      <c r="W24" s="300"/>
      <c r="X24" s="300"/>
      <c r="Y24" s="254" t="s">
        <v>0</v>
      </c>
      <c r="Z24" s="254"/>
      <c r="AA24" s="254"/>
      <c r="AB24" s="254"/>
      <c r="AC24" s="254"/>
      <c r="AD24" s="254"/>
      <c r="AE24" s="254"/>
      <c r="AF24" s="254"/>
      <c r="AG24" s="254"/>
      <c r="AH24" s="254"/>
      <c r="AI24" s="254"/>
      <c r="AJ24" s="254"/>
      <c r="AK24" s="254"/>
      <c r="AL24" s="254"/>
      <c r="AM24" s="255"/>
    </row>
    <row r="25" spans="2:39" ht="30" customHeight="1" x14ac:dyDescent="0.2">
      <c r="B25" s="294" t="s">
        <v>130</v>
      </c>
      <c r="C25" s="295"/>
      <c r="D25" s="295"/>
      <c r="E25" s="295"/>
      <c r="F25" s="295"/>
      <c r="G25" s="295"/>
      <c r="H25" s="295"/>
      <c r="I25" s="295"/>
      <c r="J25" s="295"/>
      <c r="K25" s="296"/>
      <c r="L25" s="294" t="s">
        <v>141</v>
      </c>
      <c r="M25" s="295"/>
      <c r="N25" s="295"/>
      <c r="O25" s="295"/>
      <c r="P25" s="297"/>
      <c r="Q25" s="297"/>
      <c r="R25" s="295" t="s">
        <v>140</v>
      </c>
      <c r="S25" s="295"/>
      <c r="T25" s="297"/>
      <c r="U25" s="297"/>
      <c r="V25" s="295" t="s">
        <v>139</v>
      </c>
      <c r="W25" s="295"/>
      <c r="X25" s="297"/>
      <c r="Y25" s="297"/>
      <c r="Z25" s="295" t="s">
        <v>165</v>
      </c>
      <c r="AA25" s="295"/>
      <c r="AB25" s="261"/>
      <c r="AC25" s="261"/>
      <c r="AD25" s="261"/>
      <c r="AE25" s="261"/>
      <c r="AF25" s="261"/>
      <c r="AG25" s="261"/>
      <c r="AH25" s="261"/>
      <c r="AI25" s="261"/>
      <c r="AJ25" s="261"/>
      <c r="AK25" s="261"/>
      <c r="AL25" s="261"/>
      <c r="AM25" s="262"/>
    </row>
    <row r="26" spans="2:39" ht="30" customHeight="1" x14ac:dyDescent="0.2">
      <c r="B26" s="291" t="s">
        <v>129</v>
      </c>
      <c r="C26" s="292"/>
      <c r="D26" s="292"/>
      <c r="E26" s="292"/>
      <c r="F26" s="292"/>
      <c r="G26" s="292"/>
      <c r="H26" s="292"/>
      <c r="I26" s="292"/>
      <c r="J26" s="291" t="s">
        <v>126</v>
      </c>
      <c r="K26" s="292"/>
      <c r="L26" s="292"/>
      <c r="M26" s="292"/>
      <c r="N26" s="292"/>
      <c r="O26" s="292"/>
      <c r="P26" s="292"/>
      <c r="Q26" s="293"/>
      <c r="R26" s="291" t="s">
        <v>125</v>
      </c>
      <c r="S26" s="292"/>
      <c r="T26" s="292"/>
      <c r="U26" s="292"/>
      <c r="V26" s="292"/>
      <c r="W26" s="292"/>
      <c r="X26" s="292"/>
      <c r="Y26" s="292"/>
      <c r="Z26" s="292"/>
      <c r="AA26" s="292"/>
      <c r="AB26" s="292"/>
      <c r="AC26" s="292"/>
      <c r="AD26" s="292"/>
      <c r="AE26" s="292"/>
      <c r="AF26" s="292"/>
      <c r="AG26" s="292"/>
      <c r="AH26" s="292"/>
      <c r="AI26" s="292"/>
      <c r="AJ26" s="292"/>
      <c r="AK26" s="292"/>
      <c r="AL26" s="292"/>
      <c r="AM26" s="293"/>
    </row>
    <row r="27" spans="2:39" ht="30" customHeight="1" x14ac:dyDescent="0.2">
      <c r="B27" s="288"/>
      <c r="C27" s="289"/>
      <c r="D27" s="289"/>
      <c r="E27" s="289"/>
      <c r="F27" s="289"/>
      <c r="G27" s="289"/>
      <c r="H27" s="289"/>
      <c r="I27" s="289"/>
      <c r="J27" s="288"/>
      <c r="K27" s="289"/>
      <c r="L27" s="289"/>
      <c r="M27" s="289"/>
      <c r="N27" s="289"/>
      <c r="O27" s="289"/>
      <c r="P27" s="289"/>
      <c r="Q27" s="290"/>
      <c r="R27" s="288"/>
      <c r="S27" s="289"/>
      <c r="T27" s="289"/>
      <c r="U27" s="289"/>
      <c r="V27" s="289"/>
      <c r="W27" s="289"/>
      <c r="X27" s="289"/>
      <c r="Y27" s="289"/>
      <c r="Z27" s="289"/>
      <c r="AA27" s="289"/>
      <c r="AB27" s="289"/>
      <c r="AC27" s="289"/>
      <c r="AD27" s="289"/>
      <c r="AE27" s="289"/>
      <c r="AF27" s="289"/>
      <c r="AG27" s="289"/>
      <c r="AH27" s="289"/>
      <c r="AI27" s="289"/>
      <c r="AJ27" s="289"/>
      <c r="AK27" s="289"/>
      <c r="AL27" s="289"/>
      <c r="AM27" s="290"/>
    </row>
    <row r="28" spans="2:39" ht="30" customHeight="1" x14ac:dyDescent="0.2">
      <c r="B28" s="291" t="s">
        <v>128</v>
      </c>
      <c r="C28" s="292"/>
      <c r="D28" s="292"/>
      <c r="E28" s="292"/>
      <c r="F28" s="292"/>
      <c r="G28" s="292"/>
      <c r="H28" s="292"/>
      <c r="I28" s="292"/>
      <c r="J28" s="291" t="s">
        <v>126</v>
      </c>
      <c r="K28" s="292"/>
      <c r="L28" s="292"/>
      <c r="M28" s="292"/>
      <c r="N28" s="292"/>
      <c r="O28" s="292"/>
      <c r="P28" s="292"/>
      <c r="Q28" s="293"/>
      <c r="R28" s="291" t="s">
        <v>125</v>
      </c>
      <c r="S28" s="292"/>
      <c r="T28" s="292"/>
      <c r="U28" s="292"/>
      <c r="V28" s="292"/>
      <c r="W28" s="292"/>
      <c r="X28" s="292"/>
      <c r="Y28" s="292"/>
      <c r="Z28" s="292"/>
      <c r="AA28" s="292"/>
      <c r="AB28" s="292"/>
      <c r="AC28" s="292"/>
      <c r="AD28" s="292"/>
      <c r="AE28" s="292"/>
      <c r="AF28" s="292"/>
      <c r="AG28" s="292"/>
      <c r="AH28" s="292"/>
      <c r="AI28" s="292"/>
      <c r="AJ28" s="292"/>
      <c r="AK28" s="292"/>
      <c r="AL28" s="292"/>
      <c r="AM28" s="293"/>
    </row>
    <row r="29" spans="2:39" ht="30" customHeight="1" x14ac:dyDescent="0.2">
      <c r="B29" s="288"/>
      <c r="C29" s="289"/>
      <c r="D29" s="289"/>
      <c r="E29" s="289"/>
      <c r="F29" s="289"/>
      <c r="G29" s="289"/>
      <c r="H29" s="289"/>
      <c r="I29" s="289"/>
      <c r="J29" s="288"/>
      <c r="K29" s="289"/>
      <c r="L29" s="289"/>
      <c r="M29" s="289"/>
      <c r="N29" s="289"/>
      <c r="O29" s="289"/>
      <c r="P29" s="289"/>
      <c r="Q29" s="290"/>
      <c r="R29" s="288"/>
      <c r="S29" s="289"/>
      <c r="T29" s="289"/>
      <c r="U29" s="289"/>
      <c r="V29" s="289"/>
      <c r="W29" s="289"/>
      <c r="X29" s="289"/>
      <c r="Y29" s="289"/>
      <c r="Z29" s="289"/>
      <c r="AA29" s="289"/>
      <c r="AB29" s="289"/>
      <c r="AC29" s="289"/>
      <c r="AD29" s="289"/>
      <c r="AE29" s="289"/>
      <c r="AF29" s="289"/>
      <c r="AG29" s="289"/>
      <c r="AH29" s="289"/>
      <c r="AI29" s="289"/>
      <c r="AJ29" s="289"/>
      <c r="AK29" s="289"/>
      <c r="AL29" s="289"/>
      <c r="AM29" s="290"/>
    </row>
    <row r="30" spans="2:39" ht="30" customHeight="1" x14ac:dyDescent="0.2">
      <c r="B30" s="291" t="s">
        <v>127</v>
      </c>
      <c r="C30" s="292"/>
      <c r="D30" s="292"/>
      <c r="E30" s="292"/>
      <c r="F30" s="292"/>
      <c r="G30" s="292"/>
      <c r="H30" s="292"/>
      <c r="I30" s="292"/>
      <c r="J30" s="291" t="s">
        <v>126</v>
      </c>
      <c r="K30" s="292"/>
      <c r="L30" s="292"/>
      <c r="M30" s="292"/>
      <c r="N30" s="292"/>
      <c r="O30" s="292"/>
      <c r="P30" s="292"/>
      <c r="Q30" s="293"/>
      <c r="R30" s="291" t="s">
        <v>125</v>
      </c>
      <c r="S30" s="292"/>
      <c r="T30" s="292"/>
      <c r="U30" s="292"/>
      <c r="V30" s="292"/>
      <c r="W30" s="292"/>
      <c r="X30" s="292"/>
      <c r="Y30" s="292"/>
      <c r="Z30" s="292"/>
      <c r="AA30" s="292"/>
      <c r="AB30" s="292"/>
      <c r="AC30" s="292"/>
      <c r="AD30" s="292"/>
      <c r="AE30" s="292"/>
      <c r="AF30" s="292"/>
      <c r="AG30" s="292"/>
      <c r="AH30" s="292"/>
      <c r="AI30" s="292"/>
      <c r="AJ30" s="292"/>
      <c r="AK30" s="292"/>
      <c r="AL30" s="292"/>
      <c r="AM30" s="293"/>
    </row>
    <row r="31" spans="2:39" ht="30" customHeight="1" x14ac:dyDescent="0.2">
      <c r="B31" s="288"/>
      <c r="C31" s="289"/>
      <c r="D31" s="289"/>
      <c r="E31" s="289"/>
      <c r="F31" s="289"/>
      <c r="G31" s="289"/>
      <c r="H31" s="289"/>
      <c r="I31" s="290"/>
      <c r="J31" s="288"/>
      <c r="K31" s="289"/>
      <c r="L31" s="289"/>
      <c r="M31" s="289"/>
      <c r="N31" s="289"/>
      <c r="O31" s="289"/>
      <c r="P31" s="289"/>
      <c r="Q31" s="290"/>
      <c r="R31" s="288"/>
      <c r="S31" s="289"/>
      <c r="T31" s="289"/>
      <c r="U31" s="289"/>
      <c r="V31" s="289"/>
      <c r="W31" s="289"/>
      <c r="X31" s="289"/>
      <c r="Y31" s="289"/>
      <c r="Z31" s="289"/>
      <c r="AA31" s="289"/>
      <c r="AB31" s="289"/>
      <c r="AC31" s="289"/>
      <c r="AD31" s="289"/>
      <c r="AE31" s="289"/>
      <c r="AF31" s="289"/>
      <c r="AG31" s="289"/>
      <c r="AH31" s="289"/>
      <c r="AI31" s="289"/>
      <c r="AJ31" s="289"/>
      <c r="AK31" s="289"/>
      <c r="AL31" s="289"/>
      <c r="AM31" s="290"/>
    </row>
    <row r="32" spans="2:39" ht="30" customHeight="1" x14ac:dyDescent="0.2">
      <c r="B32" s="285" t="s">
        <v>124</v>
      </c>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7"/>
    </row>
    <row r="33" spans="2:39" x14ac:dyDescent="0.2">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row>
  </sheetData>
  <mergeCells count="41">
    <mergeCell ref="B24:K24"/>
    <mergeCell ref="C18:AL20"/>
    <mergeCell ref="L24:X24"/>
    <mergeCell ref="K15:L15"/>
    <mergeCell ref="W9:AL9"/>
    <mergeCell ref="W12:AL12"/>
    <mergeCell ref="W11:AL11"/>
    <mergeCell ref="W10:X10"/>
    <mergeCell ref="Y10:AL10"/>
    <mergeCell ref="B23:K23"/>
    <mergeCell ref="L23:AM23"/>
    <mergeCell ref="R27:AM27"/>
    <mergeCell ref="R26:AM26"/>
    <mergeCell ref="B25:K25"/>
    <mergeCell ref="J26:Q26"/>
    <mergeCell ref="J27:Q27"/>
    <mergeCell ref="B27:I27"/>
    <mergeCell ref="B26:I26"/>
    <mergeCell ref="L25:O25"/>
    <mergeCell ref="P25:Q25"/>
    <mergeCell ref="R25:S25"/>
    <mergeCell ref="T25:U25"/>
    <mergeCell ref="V25:W25"/>
    <mergeCell ref="X25:Y25"/>
    <mergeCell ref="Z25:AA25"/>
    <mergeCell ref="AD3:AE3"/>
    <mergeCell ref="AG3:AH3"/>
    <mergeCell ref="AJ3:AK3"/>
    <mergeCell ref="B32:AM32"/>
    <mergeCell ref="B31:I31"/>
    <mergeCell ref="J31:Q31"/>
    <mergeCell ref="R31:AM31"/>
    <mergeCell ref="R28:AM28"/>
    <mergeCell ref="B29:I29"/>
    <mergeCell ref="R30:AM30"/>
    <mergeCell ref="J28:Q28"/>
    <mergeCell ref="J30:Q30"/>
    <mergeCell ref="R29:AM29"/>
    <mergeCell ref="J29:Q29"/>
    <mergeCell ref="B30:I30"/>
    <mergeCell ref="B28:I28"/>
  </mergeCells>
  <phoneticPr fontId="4"/>
  <conditionalFormatting sqref="B27:I27">
    <cfRule type="expression" dxfId="48" priority="10">
      <formula>$B$27&lt;&gt;""</formula>
    </cfRule>
  </conditionalFormatting>
  <conditionalFormatting sqref="B29:I29">
    <cfRule type="expression" dxfId="47" priority="7">
      <formula>$B$29&lt;&gt;""</formula>
    </cfRule>
  </conditionalFormatting>
  <conditionalFormatting sqref="B31:I31">
    <cfRule type="expression" dxfId="46" priority="4">
      <formula>$B$31&lt;&gt;""</formula>
    </cfRule>
  </conditionalFormatting>
  <conditionalFormatting sqref="J27:Q27">
    <cfRule type="expression" dxfId="45" priority="9">
      <formula>$J$27&lt;&gt;""</formula>
    </cfRule>
  </conditionalFormatting>
  <conditionalFormatting sqref="J29:Q29">
    <cfRule type="expression" dxfId="44" priority="6">
      <formula>$J$29&lt;&gt;""</formula>
    </cfRule>
  </conditionalFormatting>
  <conditionalFormatting sqref="J31:Q31">
    <cfRule type="expression" dxfId="43" priority="2">
      <formula>$J$31&lt;&gt;""</formula>
    </cfRule>
  </conditionalFormatting>
  <conditionalFormatting sqref="K15">
    <cfRule type="expression" dxfId="42" priority="32">
      <formula>$K$15&lt;&gt;""</formula>
    </cfRule>
  </conditionalFormatting>
  <conditionalFormatting sqref="L24:X24">
    <cfRule type="expression" dxfId="41" priority="14">
      <formula>$L$24&lt;&gt;""</formula>
    </cfRule>
  </conditionalFormatting>
  <conditionalFormatting sqref="P25:Q25">
    <cfRule type="expression" dxfId="40" priority="13">
      <formula>$P$25&lt;&gt;""</formula>
    </cfRule>
  </conditionalFormatting>
  <conditionalFormatting sqref="R27:AM27">
    <cfRule type="expression" dxfId="39" priority="8">
      <formula>$R$27&lt;&gt;""</formula>
    </cfRule>
  </conditionalFormatting>
  <conditionalFormatting sqref="R29:AM29">
    <cfRule type="expression" dxfId="38" priority="5">
      <formula>$R$29&lt;&gt;""</formula>
    </cfRule>
  </conditionalFormatting>
  <conditionalFormatting sqref="R31:AM31">
    <cfRule type="expression" dxfId="37" priority="3">
      <formula>$R$31&lt;&gt;""</formula>
    </cfRule>
  </conditionalFormatting>
  <conditionalFormatting sqref="T25:U25">
    <cfRule type="expression" dxfId="36" priority="12">
      <formula>$T$25&lt;&gt;""</formula>
    </cfRule>
  </conditionalFormatting>
  <conditionalFormatting sqref="W9:AL9">
    <cfRule type="expression" dxfId="35" priority="20">
      <formula>$W$9&lt;&gt;""</formula>
    </cfRule>
  </conditionalFormatting>
  <conditionalFormatting sqref="W11:AL11">
    <cfRule type="expression" dxfId="34" priority="17">
      <formula>$W$11&lt;&gt;""</formula>
    </cfRule>
  </conditionalFormatting>
  <conditionalFormatting sqref="W12:AL12">
    <cfRule type="expression" dxfId="33" priority="16">
      <formula>$W$12&lt;&gt;""</formula>
    </cfRule>
  </conditionalFormatting>
  <conditionalFormatting sqref="X25:Y25">
    <cfRule type="expression" dxfId="32" priority="11">
      <formula>$X$25&lt;&gt;""</formula>
    </cfRule>
  </conditionalFormatting>
  <conditionalFormatting sqref="Y10">
    <cfRule type="expression" dxfId="31" priority="19">
      <formula>$X$10&lt;&gt;""</formula>
    </cfRule>
  </conditionalFormatting>
  <conditionalFormatting sqref="Y10:AL10">
    <cfRule type="expression" dxfId="30" priority="18">
      <formula>$Y$10&lt;&gt;""</formula>
    </cfRule>
  </conditionalFormatting>
  <conditionalFormatting sqref="AD3">
    <cfRule type="expression" dxfId="29" priority="25">
      <formula>$AD$3&lt;&gt;""</formula>
    </cfRule>
    <cfRule type="expression" dxfId="28" priority="26">
      <formula>$AD$3&lt;&gt;""</formula>
    </cfRule>
  </conditionalFormatting>
  <conditionalFormatting sqref="AG3:AH3">
    <cfRule type="expression" dxfId="27" priority="22">
      <formula>$AG$3&lt;&gt;""</formula>
    </cfRule>
  </conditionalFormatting>
  <conditionalFormatting sqref="AJ3:AK3">
    <cfRule type="expression" dxfId="26" priority="21">
      <formula>$AJ$3&lt;&gt;""</formula>
    </cfRule>
  </conditionalFormatting>
  <pageMargins left="0.7" right="0.71" top="0.65" bottom="0.72" header="0.43"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B9E0-A781-4A34-B930-ECB14A97EABD}">
  <sheetPr>
    <pageSetUpPr fitToPage="1"/>
  </sheetPr>
  <dimension ref="A1:R112"/>
  <sheetViews>
    <sheetView showWhiteSpace="0" view="pageBreakPreview" topLeftCell="B1" zoomScale="85" zoomScaleNormal="85" zoomScaleSheetLayoutView="85" zoomScalePageLayoutView="55" workbookViewId="0">
      <selection activeCell="C8" sqref="C8"/>
    </sheetView>
  </sheetViews>
  <sheetFormatPr defaultColWidth="9" defaultRowHeight="13" x14ac:dyDescent="0.2"/>
  <cols>
    <col min="1" max="1" width="13" style="134" hidden="1" customWidth="1"/>
    <col min="2" max="2" width="15.6328125" style="134" customWidth="1"/>
    <col min="3" max="3" width="22.6328125" style="134" customWidth="1"/>
    <col min="4" max="4" width="14.08984375" style="134" customWidth="1"/>
    <col min="5" max="5" width="36.81640625" style="134" customWidth="1"/>
    <col min="6" max="6" width="14.453125" style="134" customWidth="1"/>
    <col min="7" max="7" width="28.6328125" style="134" customWidth="1"/>
    <col min="8" max="9" width="50.6328125" style="134" customWidth="1"/>
    <col min="10" max="10" width="19.90625" style="133" customWidth="1"/>
    <col min="11" max="11" width="25.81640625" style="133" customWidth="1"/>
    <col min="12" max="12" width="19.36328125" style="133" customWidth="1"/>
    <col min="13" max="13" width="18" style="133" customWidth="1"/>
    <col min="14" max="14" width="16.36328125" style="133" customWidth="1"/>
    <col min="15" max="15" width="25.81640625" style="133" customWidth="1"/>
    <col min="16" max="16" width="23.1796875" style="132" customWidth="1"/>
    <col min="17" max="17" width="25.81640625" style="132" customWidth="1"/>
    <col min="18" max="18" width="20.6328125" style="132" customWidth="1"/>
    <col min="19" max="19" width="13.08984375" customWidth="1"/>
  </cols>
  <sheetData>
    <row r="1" spans="1:18" ht="24.65" customHeight="1" x14ac:dyDescent="0.2">
      <c r="B1" s="140" t="s">
        <v>157</v>
      </c>
      <c r="C1" s="140"/>
      <c r="D1" s="140"/>
      <c r="E1" s="140"/>
      <c r="F1" s="140"/>
      <c r="G1" s="130"/>
      <c r="J1" s="136"/>
      <c r="K1" s="136"/>
      <c r="L1" s="136"/>
      <c r="M1" s="136"/>
      <c r="N1" s="136"/>
      <c r="O1" s="136"/>
      <c r="P1" s="135"/>
      <c r="Q1" s="135"/>
      <c r="R1" s="135"/>
    </row>
    <row r="2" spans="1:18" ht="13.5" customHeight="1" x14ac:dyDescent="0.2">
      <c r="A2" s="318" t="s">
        <v>176</v>
      </c>
      <c r="B2" s="318"/>
      <c r="C2" s="318"/>
      <c r="D2" s="318"/>
      <c r="E2" s="318"/>
      <c r="F2" s="318"/>
      <c r="G2" s="318"/>
      <c r="H2" s="318"/>
      <c r="I2" s="318"/>
      <c r="J2" s="318"/>
      <c r="K2" s="318"/>
      <c r="L2" s="318"/>
      <c r="M2" s="318"/>
      <c r="N2" s="318"/>
      <c r="O2" s="318"/>
      <c r="P2" s="318"/>
      <c r="Q2" s="318"/>
      <c r="R2" s="318"/>
    </row>
    <row r="3" spans="1:18" ht="13.5" customHeight="1" x14ac:dyDescent="0.2">
      <c r="A3" s="318"/>
      <c r="B3" s="318"/>
      <c r="C3" s="318"/>
      <c r="D3" s="318"/>
      <c r="E3" s="318"/>
      <c r="F3" s="318"/>
      <c r="G3" s="318"/>
      <c r="H3" s="318"/>
      <c r="I3" s="318"/>
      <c r="J3" s="318"/>
      <c r="K3" s="318"/>
      <c r="L3" s="318"/>
      <c r="M3" s="318"/>
      <c r="N3" s="318"/>
      <c r="O3" s="318"/>
      <c r="P3" s="318"/>
      <c r="Q3" s="318"/>
      <c r="R3" s="318"/>
    </row>
    <row r="4" spans="1:18" ht="23.25" customHeight="1" x14ac:dyDescent="0.2">
      <c r="A4" s="318"/>
      <c r="B4" s="318"/>
      <c r="C4" s="318"/>
      <c r="D4" s="318"/>
      <c r="E4" s="318"/>
      <c r="F4" s="318"/>
      <c r="G4" s="318"/>
      <c r="H4" s="318"/>
      <c r="I4" s="318"/>
      <c r="J4" s="318"/>
      <c r="K4" s="318"/>
      <c r="L4" s="318"/>
      <c r="M4" s="318"/>
      <c r="N4" s="318"/>
      <c r="O4" s="318"/>
      <c r="P4" s="318"/>
      <c r="Q4" s="318"/>
      <c r="R4" s="318"/>
    </row>
    <row r="5" spans="1:18" ht="54.75" customHeight="1" thickBot="1" x14ac:dyDescent="0.25">
      <c r="A5" s="139"/>
      <c r="B5" s="139"/>
      <c r="C5" s="139"/>
      <c r="D5" s="139"/>
      <c r="E5" s="139"/>
      <c r="F5" s="139"/>
      <c r="G5" s="139"/>
      <c r="H5" s="139"/>
      <c r="I5" s="139"/>
      <c r="J5" s="139"/>
      <c r="K5" s="139"/>
      <c r="L5" s="139"/>
      <c r="M5" s="139"/>
      <c r="N5" s="139"/>
      <c r="O5" s="139"/>
      <c r="P5" s="139"/>
      <c r="Q5" s="139"/>
      <c r="R5" s="139"/>
    </row>
    <row r="6" spans="1:18" s="137" customFormat="1" ht="27" customHeight="1" x14ac:dyDescent="0.2">
      <c r="A6" s="319" t="s">
        <v>172</v>
      </c>
      <c r="B6" s="316" t="s">
        <v>149</v>
      </c>
      <c r="C6" s="316" t="s">
        <v>148</v>
      </c>
      <c r="D6" s="316" t="s">
        <v>168</v>
      </c>
      <c r="E6" s="316" t="s">
        <v>233</v>
      </c>
      <c r="F6" s="316" t="s">
        <v>163</v>
      </c>
      <c r="G6" s="316" t="s">
        <v>174</v>
      </c>
      <c r="H6" s="316" t="s">
        <v>175</v>
      </c>
      <c r="I6" s="316" t="s">
        <v>173</v>
      </c>
      <c r="J6" s="316" t="s">
        <v>177</v>
      </c>
      <c r="K6" s="316" t="s">
        <v>234</v>
      </c>
      <c r="L6" s="325" t="s">
        <v>178</v>
      </c>
      <c r="M6" s="326"/>
      <c r="N6" s="327"/>
      <c r="O6" s="316" t="s">
        <v>179</v>
      </c>
      <c r="P6" s="321" t="s">
        <v>147</v>
      </c>
      <c r="Q6" s="316" t="s">
        <v>146</v>
      </c>
      <c r="R6" s="321" t="s">
        <v>180</v>
      </c>
    </row>
    <row r="7" spans="1:18" s="137" customFormat="1" ht="27" customHeight="1" x14ac:dyDescent="0.2">
      <c r="A7" s="320"/>
      <c r="B7" s="317"/>
      <c r="C7" s="317"/>
      <c r="D7" s="317"/>
      <c r="E7" s="317"/>
      <c r="F7" s="317"/>
      <c r="G7" s="317"/>
      <c r="H7" s="317"/>
      <c r="I7" s="317"/>
      <c r="J7" s="317"/>
      <c r="K7" s="317"/>
      <c r="L7" s="138" t="s">
        <v>145</v>
      </c>
      <c r="M7" s="138" t="s">
        <v>144</v>
      </c>
      <c r="N7" s="138" t="s">
        <v>143</v>
      </c>
      <c r="O7" s="317"/>
      <c r="P7" s="322"/>
      <c r="Q7" s="324"/>
      <c r="R7" s="323"/>
    </row>
    <row r="8" spans="1:18" ht="72.650000000000006" customHeight="1" x14ac:dyDescent="0.2">
      <c r="A8" s="263" t="s">
        <v>244</v>
      </c>
      <c r="B8" s="264"/>
      <c r="C8" s="265"/>
      <c r="D8" s="265"/>
      <c r="E8" s="265"/>
      <c r="F8" s="270"/>
      <c r="G8" s="266"/>
      <c r="H8" s="266"/>
      <c r="I8" s="266"/>
      <c r="J8" s="267"/>
      <c r="K8" s="267"/>
      <c r="L8" s="267"/>
      <c r="M8" s="267"/>
      <c r="N8" s="267"/>
      <c r="O8" s="267"/>
      <c r="P8" s="268"/>
      <c r="Q8" s="266"/>
      <c r="R8" s="268"/>
    </row>
    <row r="9" spans="1:18" ht="72.650000000000006" customHeight="1" x14ac:dyDescent="0.2"/>
    <row r="10" spans="1:18" ht="72.650000000000006" customHeight="1" x14ac:dyDescent="0.2"/>
    <row r="11" spans="1:18" ht="72.650000000000006" customHeight="1" x14ac:dyDescent="0.2"/>
    <row r="12" spans="1:18" ht="72.650000000000006" customHeight="1" x14ac:dyDescent="0.2"/>
    <row r="13" spans="1:18" ht="72.650000000000006" customHeight="1" x14ac:dyDescent="0.2"/>
    <row r="14" spans="1:18" ht="72.650000000000006" customHeight="1" x14ac:dyDescent="0.2"/>
    <row r="15" spans="1:18" ht="72.650000000000006" customHeight="1" x14ac:dyDescent="0.2"/>
    <row r="16" spans="1:18" ht="72.650000000000006" customHeight="1" x14ac:dyDescent="0.2"/>
    <row r="17" ht="72.650000000000006" customHeight="1" x14ac:dyDescent="0.2"/>
    <row r="18" ht="72.650000000000006" customHeight="1" x14ac:dyDescent="0.2"/>
    <row r="19" ht="72.650000000000006" customHeight="1" x14ac:dyDescent="0.2"/>
    <row r="20" ht="72.650000000000006" customHeight="1" x14ac:dyDescent="0.2"/>
    <row r="21" ht="72.650000000000006" customHeight="1" x14ac:dyDescent="0.2"/>
    <row r="22" ht="72.650000000000006" customHeight="1" x14ac:dyDescent="0.2"/>
    <row r="23" ht="72.650000000000006" customHeight="1" x14ac:dyDescent="0.2"/>
    <row r="24" ht="72.650000000000006" customHeight="1" x14ac:dyDescent="0.2"/>
    <row r="25" ht="72.650000000000006" customHeight="1" x14ac:dyDescent="0.2"/>
    <row r="26" ht="72.650000000000006" customHeight="1" x14ac:dyDescent="0.2"/>
    <row r="27" ht="72.650000000000006" customHeight="1" x14ac:dyDescent="0.2"/>
    <row r="28" ht="72.650000000000006" customHeight="1" x14ac:dyDescent="0.2"/>
    <row r="29" ht="72.650000000000006" customHeight="1" x14ac:dyDescent="0.2"/>
    <row r="30" ht="72.650000000000006" customHeight="1" x14ac:dyDescent="0.2"/>
    <row r="31" ht="72.650000000000006" customHeight="1" x14ac:dyDescent="0.2"/>
    <row r="32" ht="72.650000000000006" customHeight="1" x14ac:dyDescent="0.2"/>
    <row r="33" ht="72.650000000000006" customHeight="1" x14ac:dyDescent="0.2"/>
    <row r="34" ht="72.650000000000006" customHeight="1" x14ac:dyDescent="0.2"/>
    <row r="35" ht="72.650000000000006" customHeight="1" x14ac:dyDescent="0.2"/>
    <row r="36" ht="72.650000000000006" customHeight="1" x14ac:dyDescent="0.2"/>
    <row r="37" ht="72.650000000000006" customHeight="1" x14ac:dyDescent="0.2"/>
    <row r="38" ht="72.650000000000006" customHeight="1" x14ac:dyDescent="0.2"/>
    <row r="39" ht="72.650000000000006" customHeight="1" x14ac:dyDescent="0.2"/>
    <row r="40" ht="72.650000000000006" customHeight="1" x14ac:dyDescent="0.2"/>
    <row r="41" ht="72.650000000000006" customHeight="1" x14ac:dyDescent="0.2"/>
    <row r="42" ht="72.650000000000006" customHeight="1" x14ac:dyDescent="0.2"/>
    <row r="43" ht="72.650000000000006" customHeight="1" x14ac:dyDescent="0.2"/>
    <row r="44" ht="72.650000000000006" customHeight="1" x14ac:dyDescent="0.2"/>
    <row r="45" ht="72.650000000000006" customHeight="1" x14ac:dyDescent="0.2"/>
    <row r="46" ht="72.650000000000006" customHeight="1" x14ac:dyDescent="0.2"/>
    <row r="47" ht="72.650000000000006" customHeight="1" x14ac:dyDescent="0.2"/>
    <row r="48" ht="72.650000000000006" customHeight="1" x14ac:dyDescent="0.2"/>
    <row r="49" ht="72.650000000000006" customHeight="1" x14ac:dyDescent="0.2"/>
    <row r="100" spans="1:4" ht="26" hidden="1" x14ac:dyDescent="0.2">
      <c r="A100" s="239" t="s">
        <v>164</v>
      </c>
      <c r="B100" s="239"/>
      <c r="C100" s="239"/>
      <c r="D100" s="239"/>
    </row>
    <row r="101" spans="1:4" ht="75" hidden="1" x14ac:dyDescent="0.2">
      <c r="A101" s="240" t="s">
        <v>235</v>
      </c>
      <c r="B101" s="241"/>
      <c r="C101" s="240"/>
      <c r="D101" s="240"/>
    </row>
    <row r="102" spans="1:4" ht="37.5" hidden="1" x14ac:dyDescent="0.2">
      <c r="A102" s="240" t="s">
        <v>236</v>
      </c>
      <c r="B102" s="241"/>
      <c r="C102" s="240"/>
      <c r="D102" s="240"/>
    </row>
    <row r="103" spans="1:4" ht="50" hidden="1" x14ac:dyDescent="0.2">
      <c r="A103" s="240" t="s">
        <v>237</v>
      </c>
      <c r="B103" s="241"/>
      <c r="C103" s="240"/>
      <c r="D103" s="240"/>
    </row>
    <row r="104" spans="1:4" ht="62.5" hidden="1" x14ac:dyDescent="0.2">
      <c r="A104" s="240" t="s">
        <v>238</v>
      </c>
      <c r="B104" s="241"/>
      <c r="C104" s="240"/>
      <c r="D104" s="240"/>
    </row>
    <row r="105" spans="1:4" ht="25" hidden="1" x14ac:dyDescent="0.2">
      <c r="A105" s="240" t="s">
        <v>239</v>
      </c>
      <c r="B105" s="240"/>
      <c r="C105" s="240"/>
      <c r="D105" s="240"/>
    </row>
    <row r="106" spans="1:4" ht="50" hidden="1" x14ac:dyDescent="0.2">
      <c r="A106" s="240" t="s">
        <v>240</v>
      </c>
      <c r="B106" s="240"/>
      <c r="C106" s="240"/>
    </row>
    <row r="107" spans="1:4" ht="75" hidden="1" x14ac:dyDescent="0.2">
      <c r="A107" s="241" t="s">
        <v>245</v>
      </c>
      <c r="B107" s="240"/>
      <c r="C107" s="240"/>
    </row>
    <row r="108" spans="1:4" ht="87.5" hidden="1" x14ac:dyDescent="0.2">
      <c r="A108" s="241" t="s">
        <v>241</v>
      </c>
      <c r="B108" s="240"/>
      <c r="C108" s="240"/>
    </row>
    <row r="109" spans="1:4" ht="50" hidden="1" x14ac:dyDescent="0.2">
      <c r="A109" s="241" t="s">
        <v>242</v>
      </c>
      <c r="B109" s="240"/>
      <c r="C109" s="240"/>
    </row>
    <row r="110" spans="1:4" ht="62.5" hidden="1" x14ac:dyDescent="0.2">
      <c r="A110" s="241" t="s">
        <v>246</v>
      </c>
      <c r="B110" s="240"/>
      <c r="C110" s="240"/>
    </row>
    <row r="111" spans="1:4" ht="50" hidden="1" x14ac:dyDescent="0.2">
      <c r="A111" s="241" t="s">
        <v>247</v>
      </c>
      <c r="B111" s="240"/>
      <c r="C111" s="241"/>
    </row>
    <row r="112" spans="1:4" ht="50" hidden="1" x14ac:dyDescent="0.2">
      <c r="A112" s="241" t="s">
        <v>243</v>
      </c>
      <c r="C112" s="240"/>
    </row>
  </sheetData>
  <mergeCells count="17">
    <mergeCell ref="F6:F7"/>
    <mergeCell ref="D6:D7"/>
    <mergeCell ref="E6:E7"/>
    <mergeCell ref="A2:R4"/>
    <mergeCell ref="A6:A7"/>
    <mergeCell ref="G6:G7"/>
    <mergeCell ref="H6:H7"/>
    <mergeCell ref="J6:J7"/>
    <mergeCell ref="P6:P7"/>
    <mergeCell ref="R6:R7"/>
    <mergeCell ref="Q6:Q7"/>
    <mergeCell ref="O6:O7"/>
    <mergeCell ref="I6:I7"/>
    <mergeCell ref="C6:C7"/>
    <mergeCell ref="L6:N6"/>
    <mergeCell ref="B6:B7"/>
    <mergeCell ref="K6:K7"/>
  </mergeCells>
  <phoneticPr fontId="4"/>
  <conditionalFormatting sqref="A8:R8">
    <cfRule type="expression" dxfId="25" priority="1">
      <formula>A8&lt;&gt;""</formula>
    </cfRule>
  </conditionalFormatting>
  <conditionalFormatting sqref="J8:O8">
    <cfRule type="expression" dxfId="24" priority="5" stopIfTrue="1">
      <formula>INDIRECT(ADDRESS(ROW(),COLUMN()))=TRUNC(INDIRECT(ADDRESS(ROW(),COLUMN())))</formula>
    </cfRule>
  </conditionalFormatting>
  <dataValidations count="4">
    <dataValidation type="textLength" allowBlank="1" showInputMessage="1" showErrorMessage="1" sqref="H8:I8" xr:uid="{FD5786A9-6615-47F3-A9C5-D4781F852067}">
      <formula1>1</formula1>
      <formula2>250</formula2>
    </dataValidation>
    <dataValidation type="list" allowBlank="1" showInputMessage="1" showErrorMessage="1" sqref="D8" xr:uid="{0AA77889-1DF6-4469-A736-622AE585441C}">
      <formula1>"有,無"</formula1>
    </dataValidation>
    <dataValidation type="list" allowBlank="1" showInputMessage="1" showErrorMessage="1" sqref="A8" xr:uid="{D15F0F27-C9A1-46BE-8C1E-AFF20CA666C7}">
      <formula1>$A$100</formula1>
    </dataValidation>
    <dataValidation type="list" allowBlank="1" showInputMessage="1" showErrorMessage="1" sqref="B8" xr:uid="{A3D9AE29-3C9B-46B4-A4D6-EF2A7DF59C49}">
      <formula1>INDIRECT(A8)</formula1>
    </dataValidation>
  </dataValidations>
  <printOptions horizontalCentered="1"/>
  <pageMargins left="0.19685039370078741" right="0.19685039370078741" top="0.78740157480314965" bottom="0.39370078740157483" header="0.51181102362204722" footer="0.11811023622047245"/>
  <pageSetup paperSize="8" scale="48" fitToHeight="0" orientation="landscape" cellComments="asDisplayed" r:id="rId1"/>
  <headerFooter alignWithMargins="0">
    <oddHeader xml:space="preserve">&amp;C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BBF803E-280C-4038-9422-29B3238C26FD}">
          <x14:formula1>
            <xm:f>'別紙１－③の１（記載用シート）'!$N$15:$N$64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1EF2-ECC2-4513-BEFC-C781496D13E0}">
  <dimension ref="A1:AT62"/>
  <sheetViews>
    <sheetView view="pageBreakPreview" topLeftCell="A26" zoomScaleNormal="100" zoomScaleSheetLayoutView="100" workbookViewId="0">
      <selection activeCell="B57" sqref="B57"/>
    </sheetView>
  </sheetViews>
  <sheetFormatPr defaultColWidth="9" defaultRowHeight="13" x14ac:dyDescent="0.2"/>
  <cols>
    <col min="1" max="1" width="1.08984375" customWidth="1"/>
    <col min="2" max="43" width="2.36328125" customWidth="1"/>
  </cols>
  <sheetData>
    <row r="1" spans="1:46" x14ac:dyDescent="0.2">
      <c r="A1" s="1" t="s">
        <v>142</v>
      </c>
      <c r="B1" s="1"/>
      <c r="C1" s="1"/>
      <c r="D1" s="1"/>
      <c r="E1" s="1"/>
      <c r="F1" s="1"/>
      <c r="G1" s="1"/>
      <c r="H1" s="1"/>
      <c r="I1" s="1"/>
      <c r="J1" s="1"/>
      <c r="K1" s="1"/>
      <c r="L1" s="1"/>
      <c r="M1" s="1"/>
      <c r="N1" s="1"/>
      <c r="O1" s="1"/>
      <c r="P1" s="1"/>
      <c r="Q1" s="1"/>
      <c r="R1" s="1"/>
      <c r="S1" s="1"/>
      <c r="T1" s="1"/>
      <c r="U1" s="1"/>
      <c r="V1" s="1"/>
      <c r="W1" s="1"/>
      <c r="X1" s="1"/>
      <c r="Y1" s="1"/>
      <c r="Z1" s="1"/>
      <c r="AA1" s="1"/>
      <c r="AB1" s="1"/>
      <c r="AC1" s="141"/>
      <c r="AD1" s="141"/>
      <c r="AE1" s="141"/>
      <c r="AF1" s="141"/>
      <c r="AG1" s="141"/>
      <c r="AH1" s="141"/>
      <c r="AI1" s="141"/>
      <c r="AJ1" s="141"/>
      <c r="AK1" s="141"/>
      <c r="AL1" s="141"/>
      <c r="AM1" s="141"/>
      <c r="AN1" s="141"/>
      <c r="AO1" s="141"/>
    </row>
    <row r="2" spans="1:46" ht="13.25" customHeight="1" x14ac:dyDescent="0.2">
      <c r="A2" s="336" t="s">
        <v>158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row>
    <row r="3" spans="1:46" ht="27" customHeight="1" x14ac:dyDescent="0.2">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row>
    <row r="4" spans="1:46" ht="9" customHeight="1" x14ac:dyDescent="0.2">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
    </row>
    <row r="5" spans="1:46" ht="27" customHeight="1" x14ac:dyDescent="0.2">
      <c r="A5" s="130"/>
      <c r="B5" s="337" t="s">
        <v>167</v>
      </c>
      <c r="C5" s="333"/>
      <c r="D5" s="333"/>
      <c r="E5" s="333"/>
      <c r="F5" s="361"/>
      <c r="G5" s="362"/>
      <c r="H5" s="333" t="s">
        <v>181</v>
      </c>
      <c r="I5" s="333"/>
      <c r="J5" s="333"/>
      <c r="K5" s="333"/>
      <c r="L5" s="333"/>
      <c r="M5" s="333"/>
      <c r="N5" s="333"/>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5"/>
    </row>
    <row r="6" spans="1:46" ht="9" customHeight="1" x14ac:dyDescent="0.2">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
    </row>
    <row r="7" spans="1:46" x14ac:dyDescent="0.2">
      <c r="A7" s="1"/>
      <c r="B7" s="129" t="s">
        <v>156</v>
      </c>
      <c r="C7" s="128"/>
      <c r="D7" s="128"/>
      <c r="E7" s="128"/>
      <c r="F7" s="128"/>
      <c r="G7" s="128"/>
      <c r="H7" s="128"/>
      <c r="I7" s="128"/>
      <c r="J7" s="127"/>
      <c r="K7" s="27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row>
    <row r="8" spans="1:46" x14ac:dyDescent="0.2">
      <c r="A8" s="1"/>
      <c r="B8" s="344" t="s">
        <v>182</v>
      </c>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6"/>
    </row>
    <row r="9" spans="1:46" x14ac:dyDescent="0.2">
      <c r="A9" s="1"/>
      <c r="B9" s="347"/>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9"/>
    </row>
    <row r="10" spans="1:46" x14ac:dyDescent="0.2">
      <c r="A10" s="1"/>
      <c r="B10" s="347"/>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9"/>
    </row>
    <row r="11" spans="1:46" x14ac:dyDescent="0.2">
      <c r="A11" s="1"/>
      <c r="B11" s="347"/>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9"/>
    </row>
    <row r="12" spans="1:46" x14ac:dyDescent="0.2">
      <c r="A12" s="1"/>
      <c r="B12" s="347"/>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9"/>
      <c r="AT12" s="134"/>
    </row>
    <row r="13" spans="1:46" x14ac:dyDescent="0.2">
      <c r="A13" s="1"/>
      <c r="B13" s="347"/>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9"/>
    </row>
    <row r="14" spans="1:46" x14ac:dyDescent="0.2">
      <c r="A14" s="1"/>
      <c r="B14" s="347"/>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9"/>
    </row>
    <row r="15" spans="1:46" x14ac:dyDescent="0.2">
      <c r="A15" s="1"/>
      <c r="B15" s="347"/>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9"/>
    </row>
    <row r="16" spans="1:46" x14ac:dyDescent="0.2">
      <c r="A16" s="1"/>
      <c r="B16" s="347"/>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9"/>
    </row>
    <row r="17" spans="1:41" x14ac:dyDescent="0.2">
      <c r="A17" s="1"/>
      <c r="B17" s="347"/>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9"/>
    </row>
    <row r="18" spans="1:41" x14ac:dyDescent="0.2">
      <c r="A18" s="1"/>
      <c r="B18" s="347"/>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41" x14ac:dyDescent="0.2">
      <c r="A19" s="1"/>
      <c r="B19" s="347"/>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9"/>
    </row>
    <row r="20" spans="1:41" x14ac:dyDescent="0.2">
      <c r="A20" s="1"/>
      <c r="B20" s="347"/>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9"/>
    </row>
    <row r="21" spans="1:41" x14ac:dyDescent="0.2">
      <c r="A21" s="1"/>
      <c r="B21" s="347"/>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9"/>
    </row>
    <row r="22" spans="1:41" x14ac:dyDescent="0.2">
      <c r="A22" s="1"/>
      <c r="B22" s="347"/>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9"/>
    </row>
    <row r="23" spans="1:41" x14ac:dyDescent="0.2">
      <c r="A23" s="1"/>
      <c r="B23" s="347"/>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9"/>
    </row>
    <row r="24" spans="1:41" x14ac:dyDescent="0.2">
      <c r="A24" s="1"/>
      <c r="B24" s="347"/>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9"/>
    </row>
    <row r="25" spans="1:41" x14ac:dyDescent="0.2">
      <c r="A25" s="1"/>
      <c r="B25" s="347"/>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9"/>
    </row>
    <row r="26" spans="1:41" x14ac:dyDescent="0.2">
      <c r="A26" s="1"/>
      <c r="B26" s="347"/>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9"/>
    </row>
    <row r="27" spans="1:41" x14ac:dyDescent="0.2">
      <c r="A27" s="1"/>
      <c r="B27" s="347"/>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9"/>
    </row>
    <row r="28" spans="1:41" x14ac:dyDescent="0.2">
      <c r="A28" s="1"/>
      <c r="B28" s="347"/>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9"/>
    </row>
    <row r="29" spans="1:41" x14ac:dyDescent="0.2">
      <c r="A29" s="1"/>
      <c r="B29" s="347"/>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9"/>
    </row>
    <row r="30" spans="1:41" x14ac:dyDescent="0.2">
      <c r="A30" s="1"/>
      <c r="B30" s="347"/>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9"/>
    </row>
    <row r="31" spans="1:41" x14ac:dyDescent="0.2">
      <c r="A31" s="1"/>
      <c r="B31" s="347"/>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9"/>
    </row>
    <row r="32" spans="1:41" x14ac:dyDescent="0.2">
      <c r="A32" s="1"/>
      <c r="B32" s="347"/>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9"/>
    </row>
    <row r="33" spans="1:41" x14ac:dyDescent="0.2">
      <c r="A33" s="1"/>
      <c r="B33" s="347"/>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9"/>
    </row>
    <row r="34" spans="1:41" x14ac:dyDescent="0.2">
      <c r="A34" s="1"/>
      <c r="B34" s="347"/>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9"/>
    </row>
    <row r="35" spans="1:41" x14ac:dyDescent="0.2">
      <c r="A35" s="1"/>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9"/>
    </row>
    <row r="36" spans="1:41" x14ac:dyDescent="0.2">
      <c r="A36" s="1"/>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9"/>
    </row>
    <row r="37" spans="1:41" x14ac:dyDescent="0.2">
      <c r="A37" s="1"/>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9"/>
    </row>
    <row r="38" spans="1:41" x14ac:dyDescent="0.2">
      <c r="A38" s="1"/>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9"/>
    </row>
    <row r="39" spans="1:41" x14ac:dyDescent="0.2">
      <c r="A39" s="1"/>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9"/>
    </row>
    <row r="40" spans="1:41" x14ac:dyDescent="0.2">
      <c r="A40" s="1"/>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9"/>
    </row>
    <row r="41" spans="1:41" x14ac:dyDescent="0.2">
      <c r="A41" s="1"/>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41" x14ac:dyDescent="0.2">
      <c r="A42" s="1"/>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9"/>
    </row>
    <row r="43" spans="1:41" x14ac:dyDescent="0.2">
      <c r="A43" s="1"/>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9"/>
    </row>
    <row r="44" spans="1:41" x14ac:dyDescent="0.2">
      <c r="A44" s="1"/>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9"/>
    </row>
    <row r="45" spans="1:41" x14ac:dyDescent="0.2">
      <c r="A45" s="1"/>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9"/>
    </row>
    <row r="46" spans="1:41" x14ac:dyDescent="0.2">
      <c r="A46" s="1"/>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9"/>
    </row>
    <row r="47" spans="1:41" x14ac:dyDescent="0.2">
      <c r="A47" s="1"/>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9"/>
    </row>
    <row r="48" spans="1:41" x14ac:dyDescent="0.2">
      <c r="A48" s="1"/>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9"/>
    </row>
    <row r="49" spans="1:41" x14ac:dyDescent="0.2">
      <c r="A49" s="1"/>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9"/>
    </row>
    <row r="50" spans="1:41" x14ac:dyDescent="0.2">
      <c r="A50" s="1"/>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9"/>
    </row>
    <row r="51" spans="1:41" x14ac:dyDescent="0.2">
      <c r="A51" s="1"/>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9"/>
    </row>
    <row r="52" spans="1:41" x14ac:dyDescent="0.2">
      <c r="A52" s="1"/>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9"/>
    </row>
    <row r="53" spans="1:41" x14ac:dyDescent="0.2">
      <c r="A53" s="1"/>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9"/>
    </row>
    <row r="54" spans="1:41" x14ac:dyDescent="0.2">
      <c r="A54" s="1"/>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9"/>
    </row>
    <row r="55" spans="1:41" x14ac:dyDescent="0.2">
      <c r="A55" s="1"/>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row>
    <row r="56" spans="1:41" x14ac:dyDescent="0.2">
      <c r="A56" s="1"/>
      <c r="B56" s="350"/>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2"/>
    </row>
    <row r="57" spans="1:4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
      <c r="A58" s="1" t="s">
        <v>155</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4.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27" customHeight="1" x14ac:dyDescent="0.2">
      <c r="A60" s="1"/>
      <c r="B60" s="353" t="s">
        <v>154</v>
      </c>
      <c r="C60" s="354"/>
      <c r="D60" s="355"/>
      <c r="E60" s="356"/>
      <c r="F60" s="357"/>
      <c r="G60" s="357"/>
      <c r="H60" s="357"/>
      <c r="I60" s="357"/>
      <c r="J60" s="357"/>
      <c r="K60" s="357"/>
      <c r="L60" s="357"/>
      <c r="M60" s="357"/>
      <c r="N60" s="358"/>
      <c r="O60" s="353" t="s">
        <v>153</v>
      </c>
      <c r="P60" s="355"/>
      <c r="Q60" s="356"/>
      <c r="R60" s="357"/>
      <c r="S60" s="357"/>
      <c r="T60" s="357"/>
      <c r="U60" s="357"/>
      <c r="V60" s="357"/>
      <c r="W60" s="357"/>
      <c r="X60" s="357"/>
      <c r="Y60" s="357"/>
      <c r="Z60" s="358"/>
      <c r="AA60" s="359" t="s">
        <v>152</v>
      </c>
      <c r="AB60" s="360"/>
      <c r="AC60" s="339"/>
      <c r="AD60" s="341"/>
      <c r="AE60" s="342"/>
      <c r="AF60" s="342"/>
      <c r="AG60" s="342"/>
      <c r="AH60" s="342"/>
      <c r="AI60" s="342"/>
      <c r="AJ60" s="342"/>
      <c r="AK60" s="342"/>
      <c r="AL60" s="342"/>
      <c r="AM60" s="342"/>
      <c r="AN60" s="342"/>
      <c r="AO60" s="343"/>
    </row>
    <row r="61" spans="1:41" ht="27" customHeight="1" x14ac:dyDescent="0.2">
      <c r="A61" s="1"/>
      <c r="B61" s="338" t="s">
        <v>151</v>
      </c>
      <c r="C61" s="339"/>
      <c r="D61" s="340"/>
      <c r="E61" s="341"/>
      <c r="F61" s="342"/>
      <c r="G61" s="342"/>
      <c r="H61" s="342"/>
      <c r="I61" s="342"/>
      <c r="J61" s="342"/>
      <c r="K61" s="342"/>
      <c r="L61" s="342"/>
      <c r="M61" s="342"/>
      <c r="N61" s="343"/>
      <c r="O61" s="328" t="s">
        <v>150</v>
      </c>
      <c r="P61" s="329"/>
      <c r="Q61" s="329"/>
      <c r="R61" s="330"/>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2"/>
    </row>
    <row r="62" spans="1:4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sheetData>
  <mergeCells count="16">
    <mergeCell ref="O61:R61"/>
    <mergeCell ref="S61:AO61"/>
    <mergeCell ref="H5:N5"/>
    <mergeCell ref="O5:AO5"/>
    <mergeCell ref="A2:AO3"/>
    <mergeCell ref="B5:E5"/>
    <mergeCell ref="B61:D61"/>
    <mergeCell ref="E61:N61"/>
    <mergeCell ref="B8:AO56"/>
    <mergeCell ref="B60:D60"/>
    <mergeCell ref="E60:N60"/>
    <mergeCell ref="O60:P60"/>
    <mergeCell ref="Q60:Z60"/>
    <mergeCell ref="AA60:AC60"/>
    <mergeCell ref="AD60:AO60"/>
    <mergeCell ref="F5:G5"/>
  </mergeCells>
  <phoneticPr fontId="4"/>
  <conditionalFormatting sqref="B60:AO60 B61:O61 S61">
    <cfRule type="expression" dxfId="23" priority="1">
      <formula>B60&lt;&gt;""</formula>
    </cfRule>
  </conditionalFormatting>
  <conditionalFormatting sqref="F5:G5">
    <cfRule type="expression" dxfId="22" priority="2">
      <formula>$F$5&lt;&gt;""</formula>
    </cfRule>
    <cfRule type="expression" dxfId="21" priority="5">
      <formula>$F$5&lt;&gt;""</formula>
    </cfRule>
  </conditionalFormatting>
  <conditionalFormatting sqref="O5:AO5">
    <cfRule type="expression" dxfId="20" priority="3">
      <formula>$O$5&lt;&gt;""</formula>
    </cfRule>
  </conditionalFormatting>
  <pageMargins left="0.55118110236220474" right="0.43307086614173229" top="0.59055118110236227" bottom="0.51181102362204722" header="0.39370078740157483" footer="0.35433070866141736"/>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499-D2B8-473F-AD5C-BC638941DBC9}">
  <dimension ref="A1:I40"/>
  <sheetViews>
    <sheetView view="pageBreakPreview" zoomScaleNormal="100" zoomScaleSheetLayoutView="100" workbookViewId="0">
      <selection activeCell="K14" sqref="K14"/>
    </sheetView>
  </sheetViews>
  <sheetFormatPr defaultColWidth="9" defaultRowHeight="13" x14ac:dyDescent="0.2"/>
  <cols>
    <col min="1" max="1" width="2.6328125" style="1" customWidth="1"/>
    <col min="2" max="2" width="24.90625" style="1" customWidth="1"/>
    <col min="3" max="3" width="19.453125" style="1" customWidth="1"/>
    <col min="4" max="4" width="38.453125" style="1" customWidth="1"/>
    <col min="5" max="5" width="3.6328125" style="1" customWidth="1"/>
    <col min="6" max="6" width="14.81640625" style="1" customWidth="1"/>
    <col min="7" max="9" width="9" style="1" customWidth="1"/>
    <col min="10" max="16384" width="9" style="1"/>
  </cols>
  <sheetData>
    <row r="1" spans="1:9" ht="7.25" customHeight="1" thickBot="1" x14ac:dyDescent="0.25">
      <c r="A1" s="108"/>
      <c r="B1" s="108"/>
      <c r="C1" s="108"/>
      <c r="D1" s="108"/>
      <c r="E1" s="108"/>
    </row>
    <row r="2" spans="1:9" ht="13.5" thickTop="1" x14ac:dyDescent="0.2">
      <c r="A2" s="108"/>
      <c r="B2" s="108" t="s">
        <v>21</v>
      </c>
      <c r="C2" s="108"/>
      <c r="D2" s="109" t="s">
        <v>1</v>
      </c>
      <c r="E2" s="108"/>
    </row>
    <row r="3" spans="1:9" ht="20" customHeight="1" thickBot="1" x14ac:dyDescent="0.25">
      <c r="A3" s="112"/>
      <c r="B3" s="110" t="s">
        <v>159</v>
      </c>
      <c r="C3" s="110"/>
      <c r="D3" s="269">
        <f>様式１!W9</f>
        <v>0</v>
      </c>
      <c r="E3" s="108"/>
    </row>
    <row r="4" spans="1:9" ht="35.4" customHeight="1" thickTop="1" thickBot="1" x14ac:dyDescent="0.25">
      <c r="A4" s="110"/>
      <c r="B4" s="111" t="s">
        <v>32</v>
      </c>
      <c r="C4" s="110"/>
      <c r="D4" s="110"/>
      <c r="E4" s="108"/>
    </row>
    <row r="5" spans="1:9" ht="19.5" customHeight="1" thickTop="1" x14ac:dyDescent="0.2">
      <c r="A5" s="108"/>
      <c r="B5" s="85" t="s">
        <v>2</v>
      </c>
      <c r="C5" s="86"/>
      <c r="D5" s="87"/>
      <c r="E5" s="108"/>
    </row>
    <row r="6" spans="1:9" ht="23.25" customHeight="1" x14ac:dyDescent="0.2">
      <c r="A6" s="108"/>
      <c r="B6" s="88" t="s">
        <v>3</v>
      </c>
      <c r="C6" s="89"/>
      <c r="D6" s="90" t="s">
        <v>4</v>
      </c>
      <c r="E6" s="108"/>
    </row>
    <row r="7" spans="1:9" x14ac:dyDescent="0.2">
      <c r="A7" s="108"/>
      <c r="B7" s="91" t="s">
        <v>5</v>
      </c>
      <c r="C7" s="92"/>
      <c r="D7" s="93" t="s">
        <v>58</v>
      </c>
      <c r="E7" s="108"/>
    </row>
    <row r="8" spans="1:9" ht="13.5" thickBot="1" x14ac:dyDescent="0.25">
      <c r="A8" s="108"/>
      <c r="B8" s="94"/>
      <c r="C8" s="95">
        <f>C29</f>
        <v>0</v>
      </c>
      <c r="D8" s="96">
        <f>C39</f>
        <v>0</v>
      </c>
      <c r="E8" s="108"/>
    </row>
    <row r="9" spans="1:9" ht="9" customHeight="1" thickTop="1" thickBot="1" x14ac:dyDescent="0.25">
      <c r="A9" s="108"/>
      <c r="E9" s="108"/>
    </row>
    <row r="10" spans="1:9" ht="23.25" customHeight="1" thickTop="1" x14ac:dyDescent="0.2">
      <c r="A10" s="108"/>
      <c r="B10" s="6" t="s">
        <v>8</v>
      </c>
      <c r="C10" s="11" t="s">
        <v>20</v>
      </c>
      <c r="D10" s="7" t="s">
        <v>19</v>
      </c>
      <c r="E10" s="108"/>
    </row>
    <row r="11" spans="1:9" ht="14" customHeight="1" x14ac:dyDescent="0.2">
      <c r="A11" s="108"/>
      <c r="B11" s="12"/>
      <c r="C11" s="19"/>
      <c r="D11" s="8"/>
      <c r="E11" s="108"/>
    </row>
    <row r="12" spans="1:9" ht="14" customHeight="1" x14ac:dyDescent="0.2">
      <c r="A12" s="108"/>
      <c r="B12" s="13" t="s">
        <v>9</v>
      </c>
      <c r="C12" s="18">
        <f>'別紙１－③の２（金額計算シート）'!C5</f>
        <v>0</v>
      </c>
      <c r="D12" s="142" t="s">
        <v>160</v>
      </c>
      <c r="E12" s="108"/>
      <c r="H12" s="5"/>
      <c r="I12" s="4"/>
    </row>
    <row r="13" spans="1:9" ht="14" customHeight="1" x14ac:dyDescent="0.2">
      <c r="A13" s="108"/>
      <c r="B13" s="13"/>
      <c r="C13" s="20"/>
      <c r="D13" s="9"/>
      <c r="E13" s="108"/>
      <c r="H13" s="5"/>
      <c r="I13" s="4"/>
    </row>
    <row r="14" spans="1:9" ht="14" customHeight="1" x14ac:dyDescent="0.2">
      <c r="A14" s="108"/>
      <c r="B14" s="14"/>
      <c r="C14" s="18"/>
      <c r="D14" s="10"/>
      <c r="E14" s="108"/>
      <c r="H14" s="5"/>
      <c r="I14" s="4"/>
    </row>
    <row r="15" spans="1:9" x14ac:dyDescent="0.2">
      <c r="A15" s="108"/>
      <c r="B15" s="14" t="s">
        <v>10</v>
      </c>
      <c r="C15" s="18">
        <f>'別紙１－③の２（金額計算シート）'!D5</f>
        <v>0</v>
      </c>
      <c r="D15" s="142" t="s">
        <v>160</v>
      </c>
      <c r="E15" s="108"/>
      <c r="H15" s="5"/>
      <c r="I15" s="4"/>
    </row>
    <row r="16" spans="1:9" x14ac:dyDescent="0.2">
      <c r="A16" s="108"/>
      <c r="B16" s="14"/>
      <c r="C16" s="18"/>
      <c r="D16" s="9"/>
      <c r="E16" s="108"/>
      <c r="H16" s="5"/>
      <c r="I16" s="4"/>
    </row>
    <row r="17" spans="1:9" x14ac:dyDescent="0.2">
      <c r="A17" s="108"/>
      <c r="B17" s="14"/>
      <c r="C17" s="18"/>
      <c r="D17" s="10"/>
      <c r="E17" s="108"/>
      <c r="H17" s="5"/>
      <c r="I17" s="4"/>
    </row>
    <row r="18" spans="1:9" x14ac:dyDescent="0.2">
      <c r="A18" s="108"/>
      <c r="B18" s="14" t="s">
        <v>11</v>
      </c>
      <c r="C18" s="18">
        <f>'別紙１－③の２（金額計算シート）'!E5</f>
        <v>0</v>
      </c>
      <c r="D18" s="142" t="s">
        <v>160</v>
      </c>
      <c r="E18" s="108"/>
      <c r="H18" s="5"/>
      <c r="I18" s="4"/>
    </row>
    <row r="19" spans="1:9" x14ac:dyDescent="0.2">
      <c r="A19" s="108"/>
      <c r="B19" s="14"/>
      <c r="C19" s="18"/>
      <c r="D19" s="9"/>
      <c r="E19" s="108"/>
      <c r="H19" s="5"/>
      <c r="I19" s="4"/>
    </row>
    <row r="20" spans="1:9" x14ac:dyDescent="0.2">
      <c r="A20" s="108"/>
      <c r="B20" s="14"/>
      <c r="C20" s="18"/>
      <c r="D20" s="10"/>
      <c r="E20" s="108"/>
    </row>
    <row r="21" spans="1:9" x14ac:dyDescent="0.2">
      <c r="A21" s="108"/>
      <c r="B21" s="14" t="s">
        <v>12</v>
      </c>
      <c r="C21" s="18">
        <f>'別紙１－③の２（金額計算シート）'!F5+'別紙１－③の２（金額計算シート）'!I5</f>
        <v>0</v>
      </c>
      <c r="D21" s="142" t="s">
        <v>160</v>
      </c>
      <c r="E21" s="108"/>
    </row>
    <row r="22" spans="1:9" x14ac:dyDescent="0.2">
      <c r="A22" s="108"/>
      <c r="B22" s="17" t="s">
        <v>60</v>
      </c>
      <c r="C22" s="57">
        <f>'別紙１－③の２（金額計算シート）'!I5</f>
        <v>0</v>
      </c>
      <c r="D22" s="9"/>
      <c r="E22" s="108"/>
    </row>
    <row r="23" spans="1:9" x14ac:dyDescent="0.2">
      <c r="A23" s="108"/>
      <c r="B23" s="17"/>
      <c r="C23" s="18"/>
      <c r="D23" s="9"/>
      <c r="E23" s="108"/>
    </row>
    <row r="24" spans="1:9" x14ac:dyDescent="0.2">
      <c r="A24" s="108"/>
      <c r="B24" s="14"/>
      <c r="C24" s="18"/>
      <c r="D24" s="10"/>
      <c r="E24" s="108"/>
    </row>
    <row r="25" spans="1:9" x14ac:dyDescent="0.2">
      <c r="A25" s="108"/>
      <c r="B25" s="14" t="s">
        <v>13</v>
      </c>
      <c r="C25" s="18">
        <f>'別紙１－③の２（金額計算シート）'!G5</f>
        <v>0</v>
      </c>
      <c r="D25" s="142" t="s">
        <v>160</v>
      </c>
      <c r="E25" s="108"/>
    </row>
    <row r="26" spans="1:9" x14ac:dyDescent="0.2">
      <c r="A26" s="108"/>
      <c r="B26" s="14"/>
      <c r="C26" s="18"/>
      <c r="D26" s="9"/>
      <c r="E26" s="108"/>
    </row>
    <row r="27" spans="1:9" x14ac:dyDescent="0.2">
      <c r="A27" s="108"/>
      <c r="B27" s="15"/>
      <c r="C27" s="21"/>
      <c r="D27" s="49"/>
      <c r="E27" s="108"/>
    </row>
    <row r="28" spans="1:9" x14ac:dyDescent="0.2">
      <c r="A28" s="108"/>
      <c r="B28" s="100" t="s">
        <v>121</v>
      </c>
      <c r="C28" s="104" t="s">
        <v>5</v>
      </c>
      <c r="D28" s="54">
        <f>'別紙１－③の２（金額計算シート）'!H5</f>
        <v>0</v>
      </c>
      <c r="E28" s="108"/>
    </row>
    <row r="29" spans="1:9" x14ac:dyDescent="0.2">
      <c r="A29" s="108"/>
      <c r="B29" s="105" t="s">
        <v>61</v>
      </c>
      <c r="C29" s="103">
        <f>'別紙１－③の２（金額計算シート）'!J5</f>
        <v>0</v>
      </c>
      <c r="D29" s="55">
        <f>'別紙１－③の１（記載用シート）'!P13</f>
        <v>0</v>
      </c>
      <c r="E29" s="108"/>
      <c r="F29" s="22"/>
    </row>
    <row r="30" spans="1:9" ht="13.5" thickBot="1" x14ac:dyDescent="0.25">
      <c r="A30" s="108"/>
      <c r="B30" s="106"/>
      <c r="C30" s="107"/>
      <c r="D30" s="56">
        <f>D28+D29</f>
        <v>0</v>
      </c>
      <c r="E30" s="108"/>
      <c r="F30" s="4"/>
    </row>
    <row r="31" spans="1:9" ht="14" customHeight="1" thickTop="1" thickBot="1" x14ac:dyDescent="0.25">
      <c r="A31" s="108"/>
      <c r="B31" s="124"/>
      <c r="C31" s="125"/>
      <c r="D31" s="126"/>
      <c r="E31" s="108"/>
      <c r="F31" s="4"/>
    </row>
    <row r="32" spans="1:9" ht="15" customHeight="1" thickTop="1" x14ac:dyDescent="0.2">
      <c r="A32" s="108"/>
      <c r="B32" s="113" t="s">
        <v>68</v>
      </c>
      <c r="C32" s="97" t="s">
        <v>6</v>
      </c>
      <c r="D32" s="98" t="s">
        <v>118</v>
      </c>
      <c r="E32" s="108"/>
    </row>
    <row r="33" spans="1:6" ht="15" customHeight="1" thickBot="1" x14ac:dyDescent="0.25">
      <c r="A33" s="108"/>
      <c r="B33" s="114" t="s">
        <v>67</v>
      </c>
      <c r="C33" s="99">
        <f>'別紙１－③の２（金額計算シート）'!K5</f>
        <v>0</v>
      </c>
      <c r="D33" s="143" t="s">
        <v>161</v>
      </c>
      <c r="E33" s="108"/>
    </row>
    <row r="34" spans="1:6" ht="15" customHeight="1" thickTop="1" thickBot="1" x14ac:dyDescent="0.25">
      <c r="A34" s="108"/>
      <c r="B34" s="121"/>
      <c r="C34" s="122"/>
      <c r="D34" s="123"/>
      <c r="E34" s="108"/>
    </row>
    <row r="35" spans="1:6" ht="15" customHeight="1" thickTop="1" x14ac:dyDescent="0.2">
      <c r="A35" s="108"/>
      <c r="B35" s="115" t="s">
        <v>56</v>
      </c>
      <c r="C35" s="101" t="s">
        <v>7</v>
      </c>
      <c r="D35" s="102" t="s">
        <v>123</v>
      </c>
      <c r="E35" s="108"/>
      <c r="F35" s="53"/>
    </row>
    <row r="36" spans="1:6" ht="15" customHeight="1" thickBot="1" x14ac:dyDescent="0.25">
      <c r="A36" s="108"/>
      <c r="B36" s="115" t="s">
        <v>57</v>
      </c>
      <c r="C36" s="103">
        <f>'別紙１－③の２（金額計算シート）'!N5</f>
        <v>0</v>
      </c>
      <c r="D36" s="143" t="s">
        <v>161</v>
      </c>
      <c r="E36" s="108"/>
    </row>
    <row r="37" spans="1:6" ht="15" customHeight="1" thickTop="1" thickBot="1" x14ac:dyDescent="0.25">
      <c r="A37" s="108"/>
      <c r="B37" s="118"/>
      <c r="C37" s="119"/>
      <c r="D37" s="120"/>
      <c r="E37" s="108"/>
    </row>
    <row r="38" spans="1:6" ht="15" customHeight="1" thickTop="1" x14ac:dyDescent="0.2">
      <c r="A38" s="108"/>
      <c r="B38" s="116" t="s">
        <v>59</v>
      </c>
      <c r="C38" s="97" t="s">
        <v>58</v>
      </c>
      <c r="D38" s="98" t="s">
        <v>119</v>
      </c>
      <c r="E38" s="108"/>
    </row>
    <row r="39" spans="1:6" ht="15" customHeight="1" thickBot="1" x14ac:dyDescent="0.25">
      <c r="A39" s="108"/>
      <c r="B39" s="117"/>
      <c r="C39" s="107">
        <f>'別紙１－③の２（金額計算シート）'!L5</f>
        <v>0</v>
      </c>
      <c r="D39" s="143" t="s">
        <v>161</v>
      </c>
      <c r="E39" s="108"/>
      <c r="F39" s="53"/>
    </row>
    <row r="40" spans="1:6" ht="14" customHeight="1" thickTop="1" x14ac:dyDescent="0.2">
      <c r="A40" s="108"/>
      <c r="B40" s="108"/>
      <c r="C40" s="108"/>
      <c r="D40" s="108"/>
      <c r="E40" s="108"/>
      <c r="F40" s="53"/>
    </row>
  </sheetData>
  <phoneticPr fontId="4"/>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DD-2BE0-4AB4-8E3D-64E411FF4302}">
  <sheetPr>
    <outlinePr summaryRight="0"/>
    <pageSetUpPr fitToPage="1"/>
  </sheetPr>
  <dimension ref="A1:S1001"/>
  <sheetViews>
    <sheetView view="pageBreakPreview" zoomScale="82" zoomScaleNormal="82" zoomScaleSheetLayoutView="82" workbookViewId="0">
      <selection activeCell="E10" sqref="E10"/>
    </sheetView>
  </sheetViews>
  <sheetFormatPr defaultColWidth="9" defaultRowHeight="18" x14ac:dyDescent="0.2"/>
  <cols>
    <col min="1" max="1" width="2" style="144" customWidth="1"/>
    <col min="2" max="2" width="14.453125" style="145" customWidth="1"/>
    <col min="3" max="3" width="18.90625" style="144" customWidth="1"/>
    <col min="4" max="4" width="44.453125" style="144" customWidth="1"/>
    <col min="5" max="5" width="66.6328125" style="144" customWidth="1"/>
    <col min="6" max="6" width="15.6328125" style="146" customWidth="1"/>
    <col min="7" max="7" width="4" style="147" customWidth="1"/>
    <col min="8" max="9" width="10" style="145" customWidth="1"/>
    <col min="10" max="10" width="0.81640625" style="145" customWidth="1"/>
    <col min="11" max="11" width="16.08984375" style="144" customWidth="1"/>
    <col min="12" max="12" width="5.36328125" style="148" customWidth="1"/>
    <col min="13" max="13" width="4.08984375" style="144" customWidth="1"/>
    <col min="14" max="14" width="16.90625" style="144" customWidth="1"/>
    <col min="15" max="16" width="15.6328125" style="144" customWidth="1"/>
    <col min="17" max="17" width="17.6328125" style="144" customWidth="1"/>
    <col min="18" max="18" width="4.453125" style="144" customWidth="1"/>
    <col min="19" max="19" width="8.453125" style="144" hidden="1" customWidth="1"/>
    <col min="20" max="16384" width="9" style="144"/>
  </cols>
  <sheetData>
    <row r="1" spans="1:19" ht="6.65" customHeight="1" x14ac:dyDescent="0.2">
      <c r="E1" s="145"/>
      <c r="H1" s="144"/>
      <c r="K1" s="145"/>
    </row>
    <row r="2" spans="1:19" ht="24" customHeight="1" thickBot="1" x14ac:dyDescent="0.25">
      <c r="A2" s="2" t="s">
        <v>162</v>
      </c>
      <c r="B2" s="16"/>
      <c r="C2" s="2"/>
      <c r="D2" s="2"/>
      <c r="E2" s="3"/>
      <c r="H2" s="144"/>
      <c r="K2" s="145"/>
    </row>
    <row r="3" spans="1:19" ht="24" customHeight="1" thickBot="1" x14ac:dyDescent="0.25">
      <c r="A3" s="194"/>
      <c r="B3" s="195"/>
      <c r="C3" s="243"/>
      <c r="D3" s="244" t="s">
        <v>33</v>
      </c>
      <c r="E3" s="245" t="s">
        <v>34</v>
      </c>
      <c r="F3" s="152"/>
      <c r="G3" s="153"/>
      <c r="H3" s="151"/>
      <c r="K3" s="145"/>
    </row>
    <row r="4" spans="1:19" ht="8" customHeight="1" thickBot="1" x14ac:dyDescent="0.25">
      <c r="A4" s="149"/>
      <c r="B4" s="150"/>
      <c r="C4" s="243"/>
      <c r="D4" s="2"/>
      <c r="E4" s="2"/>
      <c r="F4" s="152"/>
      <c r="G4" s="153"/>
      <c r="H4" s="151"/>
      <c r="K4" s="145"/>
    </row>
    <row r="5" spans="1:19" ht="30.65" customHeight="1" thickBot="1" x14ac:dyDescent="0.25">
      <c r="A5" s="151"/>
      <c r="C5" s="243"/>
      <c r="D5" s="244" t="s">
        <v>1</v>
      </c>
      <c r="E5" s="242">
        <f>様式１!W9</f>
        <v>0</v>
      </c>
      <c r="F5" s="152"/>
      <c r="G5" s="153"/>
      <c r="H5" s="151"/>
      <c r="K5" s="145"/>
    </row>
    <row r="6" spans="1:19" ht="11" customHeight="1" thickBot="1" x14ac:dyDescent="0.25">
      <c r="A6" s="151"/>
      <c r="C6" s="243"/>
      <c r="D6" s="198"/>
      <c r="E6" s="246"/>
      <c r="F6" s="152"/>
      <c r="G6" s="153"/>
      <c r="H6" s="151"/>
      <c r="K6" s="145"/>
    </row>
    <row r="7" spans="1:19" ht="19.5" customHeight="1" thickTop="1" x14ac:dyDescent="0.2">
      <c r="C7" s="247" t="s">
        <v>2</v>
      </c>
      <c r="D7" s="248"/>
      <c r="E7" s="249"/>
      <c r="H7" s="155"/>
      <c r="I7" s="154"/>
      <c r="J7" s="154"/>
      <c r="K7" s="154"/>
    </row>
    <row r="8" spans="1:19" ht="23.25" customHeight="1" x14ac:dyDescent="0.2">
      <c r="C8" s="363" t="s">
        <v>3</v>
      </c>
      <c r="D8" s="364"/>
      <c r="E8" s="250" t="s">
        <v>17</v>
      </c>
      <c r="H8" s="156"/>
      <c r="I8" s="157"/>
      <c r="J8" s="157"/>
      <c r="K8" s="157"/>
    </row>
    <row r="9" spans="1:19" x14ac:dyDescent="0.2">
      <c r="C9" s="365" t="s">
        <v>66</v>
      </c>
      <c r="D9" s="366"/>
      <c r="E9" s="251" t="s">
        <v>122</v>
      </c>
      <c r="H9" s="158"/>
      <c r="I9" s="154"/>
      <c r="J9" s="154"/>
      <c r="K9" s="154"/>
    </row>
    <row r="10" spans="1:19" ht="18.5" thickBot="1" x14ac:dyDescent="0.25">
      <c r="C10" s="367">
        <f>'別紙１－③の２（金額計算シート）'!J5</f>
        <v>0</v>
      </c>
      <c r="D10" s="368"/>
      <c r="E10" s="252">
        <f>'別紙１－③の２（金額計算シート）'!L5</f>
        <v>0</v>
      </c>
      <c r="H10" s="158"/>
      <c r="I10" s="154"/>
      <c r="J10" s="154"/>
      <c r="K10" s="154"/>
    </row>
    <row r="11" spans="1:19" ht="39" customHeight="1" thickTop="1" thickBot="1" x14ac:dyDescent="0.6">
      <c r="B11" s="196" t="s">
        <v>35</v>
      </c>
      <c r="C11" s="197"/>
      <c r="D11" s="197"/>
      <c r="E11" s="198"/>
      <c r="F11" s="199"/>
      <c r="G11" s="200"/>
      <c r="H11" s="197"/>
      <c r="I11" s="198"/>
      <c r="J11" s="198"/>
      <c r="K11" s="198"/>
      <c r="L11" s="60"/>
      <c r="M11" s="2"/>
      <c r="N11" s="2" t="s">
        <v>36</v>
      </c>
      <c r="O11" s="2"/>
      <c r="P11" s="2"/>
      <c r="Q11" s="2"/>
      <c r="R11" s="2"/>
    </row>
    <row r="12" spans="1:19" ht="31.25" customHeight="1" thickTop="1" thickBot="1" x14ac:dyDescent="0.25">
      <c r="B12" s="201" t="s">
        <v>25</v>
      </c>
      <c r="C12" s="202" t="s">
        <v>24</v>
      </c>
      <c r="D12" s="202" t="s">
        <v>26</v>
      </c>
      <c r="E12" s="202" t="s">
        <v>22</v>
      </c>
      <c r="F12" s="203" t="s">
        <v>27</v>
      </c>
      <c r="G12" s="204"/>
      <c r="H12" s="201" t="s">
        <v>29</v>
      </c>
      <c r="I12" s="201" t="s">
        <v>18</v>
      </c>
      <c r="J12" s="198"/>
      <c r="K12" s="205" t="s">
        <v>23</v>
      </c>
      <c r="L12" s="206"/>
      <c r="M12" s="2"/>
      <c r="N12" s="207" t="s">
        <v>25</v>
      </c>
      <c r="O12" s="208" t="s">
        <v>47</v>
      </c>
      <c r="P12" s="209" t="s">
        <v>52</v>
      </c>
      <c r="Q12" s="210" t="s">
        <v>55</v>
      </c>
      <c r="R12" s="211" t="s">
        <v>53</v>
      </c>
      <c r="S12" s="144" t="s">
        <v>51</v>
      </c>
    </row>
    <row r="13" spans="1:19" ht="18" customHeight="1" thickTop="1" thickBot="1" x14ac:dyDescent="0.25">
      <c r="B13" s="159"/>
      <c r="C13" s="160"/>
      <c r="D13" s="161"/>
      <c r="E13" s="161"/>
      <c r="F13" s="162"/>
      <c r="G13" s="234" t="s">
        <v>28</v>
      </c>
      <c r="H13" s="163"/>
      <c r="I13" s="163"/>
      <c r="J13" s="164"/>
      <c r="K13" s="212">
        <f t="shared" ref="K13:K25" si="0">F13*H13</f>
        <v>0</v>
      </c>
      <c r="L13" s="213" t="s">
        <v>0</v>
      </c>
      <c r="N13" s="218" t="s">
        <v>50</v>
      </c>
      <c r="O13" s="219">
        <f>'別紙１－③の２（金額計算シート）'!H5</f>
        <v>0</v>
      </c>
      <c r="P13" s="220">
        <f>SUM(P15:P64)</f>
        <v>0</v>
      </c>
      <c r="Q13" s="165">
        <f>SUM(Q15:Q64)</f>
        <v>0</v>
      </c>
      <c r="R13" s="166" t="s">
        <v>54</v>
      </c>
      <c r="S13" s="167">
        <f t="shared" ref="S13:S22" si="1">P15-Q15</f>
        <v>0</v>
      </c>
    </row>
    <row r="14" spans="1:19" ht="18" customHeight="1" thickTop="1" thickBot="1" x14ac:dyDescent="0.25">
      <c r="B14" s="159"/>
      <c r="C14" s="160"/>
      <c r="D14" s="161"/>
      <c r="E14" s="161"/>
      <c r="F14" s="162"/>
      <c r="G14" s="234" t="s">
        <v>28</v>
      </c>
      <c r="H14" s="163"/>
      <c r="I14" s="163"/>
      <c r="J14" s="164"/>
      <c r="K14" s="212">
        <f t="shared" si="0"/>
        <v>0</v>
      </c>
      <c r="L14" s="213" t="s">
        <v>0</v>
      </c>
      <c r="N14" s="221" t="s">
        <v>110</v>
      </c>
      <c r="O14" s="221"/>
      <c r="P14" s="221"/>
      <c r="Q14" s="168" t="s">
        <v>111</v>
      </c>
      <c r="S14" s="167">
        <f t="shared" si="1"/>
        <v>0</v>
      </c>
    </row>
    <row r="15" spans="1:19" ht="18" customHeight="1" thickTop="1" x14ac:dyDescent="0.2">
      <c r="B15" s="159"/>
      <c r="C15" s="160"/>
      <c r="D15" s="161"/>
      <c r="E15" s="161"/>
      <c r="F15" s="162"/>
      <c r="G15" s="234" t="s">
        <v>28</v>
      </c>
      <c r="H15" s="163"/>
      <c r="I15" s="163"/>
      <c r="J15" s="164"/>
      <c r="K15" s="212">
        <f t="shared" si="0"/>
        <v>0</v>
      </c>
      <c r="L15" s="213" t="s">
        <v>0</v>
      </c>
      <c r="N15" s="222" t="s">
        <v>37</v>
      </c>
      <c r="O15" s="223">
        <f>'別紙１－③の２（金額計算シート）'!H8</f>
        <v>0</v>
      </c>
      <c r="P15" s="224">
        <f>ROUNDDOWN(O15/10,0)</f>
        <v>0</v>
      </c>
      <c r="Q15" s="169"/>
      <c r="R15" s="170" t="s">
        <v>54</v>
      </c>
      <c r="S15" s="167">
        <f t="shared" si="1"/>
        <v>0</v>
      </c>
    </row>
    <row r="16" spans="1:19" ht="18" customHeight="1" x14ac:dyDescent="0.2">
      <c r="B16" s="159"/>
      <c r="C16" s="160"/>
      <c r="D16" s="161"/>
      <c r="E16" s="171"/>
      <c r="F16" s="162"/>
      <c r="G16" s="234" t="s">
        <v>28</v>
      </c>
      <c r="H16" s="163"/>
      <c r="I16" s="163"/>
      <c r="J16" s="164"/>
      <c r="K16" s="212">
        <f t="shared" si="0"/>
        <v>0</v>
      </c>
      <c r="L16" s="213" t="s">
        <v>0</v>
      </c>
      <c r="N16" s="225" t="s">
        <v>38</v>
      </c>
      <c r="O16" s="226">
        <f>'別紙１－③の２（金額計算シート）'!H11</f>
        <v>0</v>
      </c>
      <c r="P16" s="227">
        <f>ROUNDDOWN(O16/10,0)</f>
        <v>0</v>
      </c>
      <c r="Q16" s="172"/>
      <c r="R16" s="173" t="s">
        <v>54</v>
      </c>
      <c r="S16" s="167">
        <f t="shared" si="1"/>
        <v>0</v>
      </c>
    </row>
    <row r="17" spans="2:19" ht="18" customHeight="1" x14ac:dyDescent="0.2">
      <c r="B17" s="174"/>
      <c r="C17" s="175"/>
      <c r="D17" s="176"/>
      <c r="E17" s="171"/>
      <c r="F17" s="177"/>
      <c r="G17" s="235" t="s">
        <v>28</v>
      </c>
      <c r="H17" s="178"/>
      <c r="I17" s="178"/>
      <c r="J17" s="179"/>
      <c r="K17" s="214">
        <f t="shared" si="0"/>
        <v>0</v>
      </c>
      <c r="L17" s="215" t="s">
        <v>0</v>
      </c>
      <c r="N17" s="225" t="s">
        <v>39</v>
      </c>
      <c r="O17" s="226">
        <f>'別紙１－③の２（金額計算シート）'!H14</f>
        <v>0</v>
      </c>
      <c r="P17" s="227">
        <f t="shared" ref="P17:P26" si="2">ROUNDDOWN(O17/10,0)</f>
        <v>0</v>
      </c>
      <c r="Q17" s="172"/>
      <c r="R17" s="173" t="s">
        <v>54</v>
      </c>
      <c r="S17" s="167">
        <f t="shared" si="1"/>
        <v>0</v>
      </c>
    </row>
    <row r="18" spans="2:19" ht="18" customHeight="1" x14ac:dyDescent="0.2">
      <c r="B18" s="159"/>
      <c r="C18" s="160"/>
      <c r="D18" s="161"/>
      <c r="E18" s="161"/>
      <c r="F18" s="162"/>
      <c r="G18" s="234" t="s">
        <v>0</v>
      </c>
      <c r="H18" s="163"/>
      <c r="I18" s="163"/>
      <c r="J18" s="164"/>
      <c r="K18" s="212">
        <f t="shared" si="0"/>
        <v>0</v>
      </c>
      <c r="L18" s="213" t="s">
        <v>0</v>
      </c>
      <c r="N18" s="225" t="s">
        <v>40</v>
      </c>
      <c r="O18" s="226">
        <f>'別紙１－③の２（金額計算シート）'!H17</f>
        <v>0</v>
      </c>
      <c r="P18" s="227">
        <f t="shared" si="2"/>
        <v>0</v>
      </c>
      <c r="Q18" s="172"/>
      <c r="R18" s="173" t="s">
        <v>54</v>
      </c>
      <c r="S18" s="167">
        <f t="shared" si="1"/>
        <v>0</v>
      </c>
    </row>
    <row r="19" spans="2:19" ht="18" customHeight="1" x14ac:dyDescent="0.2">
      <c r="B19" s="159"/>
      <c r="C19" s="160"/>
      <c r="D19" s="161"/>
      <c r="E19" s="171"/>
      <c r="F19" s="162"/>
      <c r="G19" s="234" t="s">
        <v>0</v>
      </c>
      <c r="H19" s="163"/>
      <c r="I19" s="163"/>
      <c r="J19" s="164"/>
      <c r="K19" s="212">
        <f t="shared" si="0"/>
        <v>0</v>
      </c>
      <c r="L19" s="213" t="s">
        <v>0</v>
      </c>
      <c r="N19" s="225" t="s">
        <v>41</v>
      </c>
      <c r="O19" s="226">
        <f>'別紙１－③の２（金額計算シート）'!H20</f>
        <v>0</v>
      </c>
      <c r="P19" s="227">
        <f t="shared" si="2"/>
        <v>0</v>
      </c>
      <c r="Q19" s="172"/>
      <c r="R19" s="173" t="s">
        <v>54</v>
      </c>
      <c r="S19" s="167">
        <f t="shared" si="1"/>
        <v>0</v>
      </c>
    </row>
    <row r="20" spans="2:19" ht="18" customHeight="1" x14ac:dyDescent="0.2">
      <c r="B20" s="159"/>
      <c r="C20" s="160"/>
      <c r="D20" s="161"/>
      <c r="E20" s="161"/>
      <c r="F20" s="162"/>
      <c r="G20" s="234" t="s">
        <v>0</v>
      </c>
      <c r="H20" s="163"/>
      <c r="I20" s="163"/>
      <c r="J20" s="164"/>
      <c r="K20" s="212">
        <f t="shared" si="0"/>
        <v>0</v>
      </c>
      <c r="L20" s="213" t="s">
        <v>0</v>
      </c>
      <c r="N20" s="225" t="s">
        <v>42</v>
      </c>
      <c r="O20" s="226">
        <f>'別紙１－③の２（金額計算シート）'!H23</f>
        <v>0</v>
      </c>
      <c r="P20" s="227">
        <f t="shared" si="2"/>
        <v>0</v>
      </c>
      <c r="Q20" s="172"/>
      <c r="R20" s="173" t="s">
        <v>54</v>
      </c>
      <c r="S20" s="167">
        <f t="shared" si="1"/>
        <v>0</v>
      </c>
    </row>
    <row r="21" spans="2:19" ht="18" customHeight="1" x14ac:dyDescent="0.2">
      <c r="B21" s="159"/>
      <c r="C21" s="160"/>
      <c r="D21" s="161"/>
      <c r="E21" s="171"/>
      <c r="F21" s="162"/>
      <c r="G21" s="234" t="s">
        <v>0</v>
      </c>
      <c r="H21" s="163"/>
      <c r="I21" s="163"/>
      <c r="J21" s="164"/>
      <c r="K21" s="212">
        <f t="shared" si="0"/>
        <v>0</v>
      </c>
      <c r="L21" s="213" t="s">
        <v>0</v>
      </c>
      <c r="N21" s="225" t="s">
        <v>43</v>
      </c>
      <c r="O21" s="226">
        <f>'別紙１－③の２（金額計算シート）'!H26</f>
        <v>0</v>
      </c>
      <c r="P21" s="227">
        <f t="shared" si="2"/>
        <v>0</v>
      </c>
      <c r="Q21" s="172"/>
      <c r="R21" s="173" t="s">
        <v>54</v>
      </c>
      <c r="S21" s="167">
        <f t="shared" si="1"/>
        <v>0</v>
      </c>
    </row>
    <row r="22" spans="2:19" ht="18" customHeight="1" x14ac:dyDescent="0.2">
      <c r="B22" s="159"/>
      <c r="C22" s="160"/>
      <c r="D22" s="161"/>
      <c r="E22" s="171"/>
      <c r="F22" s="162"/>
      <c r="G22" s="234" t="s">
        <v>0</v>
      </c>
      <c r="H22" s="163"/>
      <c r="I22" s="163"/>
      <c r="J22" s="164"/>
      <c r="K22" s="212">
        <f t="shared" si="0"/>
        <v>0</v>
      </c>
      <c r="L22" s="213" t="s">
        <v>0</v>
      </c>
      <c r="N22" s="225" t="s">
        <v>44</v>
      </c>
      <c r="O22" s="226">
        <f>'別紙１－③の２（金額計算シート）'!H29</f>
        <v>0</v>
      </c>
      <c r="P22" s="227">
        <f t="shared" si="2"/>
        <v>0</v>
      </c>
      <c r="Q22" s="172"/>
      <c r="R22" s="173" t="s">
        <v>54</v>
      </c>
      <c r="S22" s="167">
        <f t="shared" si="1"/>
        <v>0</v>
      </c>
    </row>
    <row r="23" spans="2:19" ht="18" customHeight="1" x14ac:dyDescent="0.2">
      <c r="B23" s="159"/>
      <c r="C23" s="160"/>
      <c r="D23" s="161"/>
      <c r="E23" s="171"/>
      <c r="F23" s="162"/>
      <c r="G23" s="234" t="s">
        <v>0</v>
      </c>
      <c r="H23" s="163"/>
      <c r="I23" s="163"/>
      <c r="J23" s="164"/>
      <c r="K23" s="212">
        <f t="shared" si="0"/>
        <v>0</v>
      </c>
      <c r="L23" s="213" t="s">
        <v>0</v>
      </c>
      <c r="N23" s="225" t="s">
        <v>45</v>
      </c>
      <c r="O23" s="226">
        <f>'別紙１－③の２（金額計算シート）'!H32</f>
        <v>0</v>
      </c>
      <c r="P23" s="227">
        <f t="shared" si="2"/>
        <v>0</v>
      </c>
      <c r="Q23" s="172"/>
      <c r="R23" s="173" t="s">
        <v>54</v>
      </c>
      <c r="S23" s="167">
        <f>P13-Q13</f>
        <v>0</v>
      </c>
    </row>
    <row r="24" spans="2:19" ht="18" customHeight="1" x14ac:dyDescent="0.2">
      <c r="B24" s="159"/>
      <c r="C24" s="160"/>
      <c r="D24" s="161"/>
      <c r="E24" s="171"/>
      <c r="F24" s="162"/>
      <c r="G24" s="234" t="s">
        <v>0</v>
      </c>
      <c r="H24" s="163"/>
      <c r="I24" s="163"/>
      <c r="J24" s="164"/>
      <c r="K24" s="212">
        <f t="shared" si="0"/>
        <v>0</v>
      </c>
      <c r="L24" s="213" t="s">
        <v>0</v>
      </c>
      <c r="N24" s="228" t="s">
        <v>46</v>
      </c>
      <c r="O24" s="229">
        <f>'別紙１－③の２（金額計算シート）'!H35</f>
        <v>0</v>
      </c>
      <c r="P24" s="230">
        <f t="shared" si="2"/>
        <v>0</v>
      </c>
      <c r="Q24" s="180"/>
      <c r="R24" s="181" t="s">
        <v>54</v>
      </c>
    </row>
    <row r="25" spans="2:19" ht="18" customHeight="1" x14ac:dyDescent="0.2">
      <c r="B25" s="159"/>
      <c r="C25" s="160"/>
      <c r="D25" s="161"/>
      <c r="E25" s="171"/>
      <c r="F25" s="162"/>
      <c r="G25" s="234" t="s">
        <v>28</v>
      </c>
      <c r="H25" s="163"/>
      <c r="I25" s="163"/>
      <c r="J25" s="164"/>
      <c r="K25" s="212">
        <f t="shared" si="0"/>
        <v>0</v>
      </c>
      <c r="L25" s="213" t="s">
        <v>0</v>
      </c>
      <c r="N25" s="222" t="s">
        <v>69</v>
      </c>
      <c r="O25" s="223">
        <f>'別紙１－③の２（金額計算シート）'!H38</f>
        <v>0</v>
      </c>
      <c r="P25" s="224">
        <f t="shared" si="2"/>
        <v>0</v>
      </c>
      <c r="Q25" s="172"/>
      <c r="R25" s="173" t="s">
        <v>0</v>
      </c>
    </row>
    <row r="26" spans="2:19" ht="18" customHeight="1" x14ac:dyDescent="0.2">
      <c r="B26" s="159"/>
      <c r="C26" s="160"/>
      <c r="D26" s="161"/>
      <c r="E26" s="171"/>
      <c r="F26" s="162"/>
      <c r="G26" s="234" t="s">
        <v>0</v>
      </c>
      <c r="H26" s="163"/>
      <c r="I26" s="163"/>
      <c r="J26" s="164"/>
      <c r="K26" s="212">
        <f t="shared" ref="K26:K84" si="3">F26*H26</f>
        <v>0</v>
      </c>
      <c r="L26" s="213" t="s">
        <v>0</v>
      </c>
      <c r="N26" s="225" t="s">
        <v>70</v>
      </c>
      <c r="O26" s="226">
        <f>'別紙１－③の２（金額計算シート）'!H41</f>
        <v>0</v>
      </c>
      <c r="P26" s="227">
        <f t="shared" si="2"/>
        <v>0</v>
      </c>
      <c r="Q26" s="172"/>
      <c r="R26" s="173" t="s">
        <v>0</v>
      </c>
    </row>
    <row r="27" spans="2:19" ht="18" customHeight="1" x14ac:dyDescent="0.2">
      <c r="B27" s="159"/>
      <c r="C27" s="160"/>
      <c r="D27" s="161"/>
      <c r="E27" s="171"/>
      <c r="F27" s="162"/>
      <c r="G27" s="234" t="s">
        <v>0</v>
      </c>
      <c r="H27" s="163"/>
      <c r="I27" s="163"/>
      <c r="J27" s="164"/>
      <c r="K27" s="212">
        <f t="shared" si="3"/>
        <v>0</v>
      </c>
      <c r="L27" s="213" t="s">
        <v>0</v>
      </c>
      <c r="N27" s="225" t="s">
        <v>71</v>
      </c>
      <c r="O27" s="226">
        <f>'別紙１－③の２（金額計算シート）'!H44</f>
        <v>0</v>
      </c>
      <c r="P27" s="227">
        <f t="shared" ref="P27:P37" si="4">ROUNDDOWN(O27/10,0)</f>
        <v>0</v>
      </c>
      <c r="Q27" s="172"/>
      <c r="R27" s="173" t="s">
        <v>0</v>
      </c>
    </row>
    <row r="28" spans="2:19" ht="18" customHeight="1" x14ac:dyDescent="0.2">
      <c r="B28" s="159"/>
      <c r="C28" s="160"/>
      <c r="D28" s="161"/>
      <c r="E28" s="171"/>
      <c r="F28" s="162"/>
      <c r="G28" s="234" t="s">
        <v>0</v>
      </c>
      <c r="H28" s="163"/>
      <c r="I28" s="163"/>
      <c r="J28" s="164"/>
      <c r="K28" s="212">
        <f t="shared" si="3"/>
        <v>0</v>
      </c>
      <c r="L28" s="213" t="s">
        <v>0</v>
      </c>
      <c r="N28" s="225" t="s">
        <v>72</v>
      </c>
      <c r="O28" s="226">
        <f>'別紙１－③の２（金額計算シート）'!H47</f>
        <v>0</v>
      </c>
      <c r="P28" s="227">
        <f t="shared" si="4"/>
        <v>0</v>
      </c>
      <c r="Q28" s="172"/>
      <c r="R28" s="173" t="s">
        <v>0</v>
      </c>
    </row>
    <row r="29" spans="2:19" x14ac:dyDescent="0.2">
      <c r="B29" s="159"/>
      <c r="C29" s="160"/>
      <c r="D29" s="161"/>
      <c r="E29" s="161"/>
      <c r="F29" s="162"/>
      <c r="G29" s="234" t="s">
        <v>0</v>
      </c>
      <c r="H29" s="163"/>
      <c r="I29" s="163"/>
      <c r="J29" s="164"/>
      <c r="K29" s="212">
        <f t="shared" si="3"/>
        <v>0</v>
      </c>
      <c r="L29" s="213" t="s">
        <v>0</v>
      </c>
      <c r="N29" s="225" t="s">
        <v>73</v>
      </c>
      <c r="O29" s="226">
        <f>'別紙１－③の２（金額計算シート）'!H50</f>
        <v>0</v>
      </c>
      <c r="P29" s="227">
        <f t="shared" si="4"/>
        <v>0</v>
      </c>
      <c r="Q29" s="172"/>
      <c r="R29" s="173" t="s">
        <v>0</v>
      </c>
    </row>
    <row r="30" spans="2:19" x14ac:dyDescent="0.2">
      <c r="B30" s="159"/>
      <c r="C30" s="160"/>
      <c r="D30" s="161"/>
      <c r="E30" s="171"/>
      <c r="F30" s="162"/>
      <c r="G30" s="234" t="s">
        <v>0</v>
      </c>
      <c r="H30" s="163"/>
      <c r="I30" s="163"/>
      <c r="J30" s="164"/>
      <c r="K30" s="212">
        <f t="shared" si="3"/>
        <v>0</v>
      </c>
      <c r="L30" s="213" t="s">
        <v>0</v>
      </c>
      <c r="N30" s="225" t="s">
        <v>74</v>
      </c>
      <c r="O30" s="226">
        <f>'別紙１－③の２（金額計算シート）'!H53</f>
        <v>0</v>
      </c>
      <c r="P30" s="227">
        <f t="shared" si="4"/>
        <v>0</v>
      </c>
      <c r="Q30" s="172"/>
      <c r="R30" s="173" t="s">
        <v>0</v>
      </c>
    </row>
    <row r="31" spans="2:19" x14ac:dyDescent="0.2">
      <c r="B31" s="159"/>
      <c r="C31" s="160"/>
      <c r="D31" s="161"/>
      <c r="E31" s="171"/>
      <c r="F31" s="162"/>
      <c r="G31" s="234" t="s">
        <v>0</v>
      </c>
      <c r="H31" s="163"/>
      <c r="I31" s="163"/>
      <c r="J31" s="164"/>
      <c r="K31" s="212">
        <f>F31*H31</f>
        <v>0</v>
      </c>
      <c r="L31" s="213" t="s">
        <v>0</v>
      </c>
      <c r="N31" s="225" t="s">
        <v>75</v>
      </c>
      <c r="O31" s="226">
        <f>'別紙１－③の２（金額計算シート）'!H56</f>
        <v>0</v>
      </c>
      <c r="P31" s="227">
        <f t="shared" si="4"/>
        <v>0</v>
      </c>
      <c r="Q31" s="172"/>
      <c r="R31" s="173" t="s">
        <v>0</v>
      </c>
    </row>
    <row r="32" spans="2:19" x14ac:dyDescent="0.2">
      <c r="B32" s="159"/>
      <c r="C32" s="160"/>
      <c r="D32" s="161"/>
      <c r="E32" s="171"/>
      <c r="F32" s="162"/>
      <c r="G32" s="234" t="s">
        <v>0</v>
      </c>
      <c r="H32" s="163"/>
      <c r="I32" s="163"/>
      <c r="J32" s="164"/>
      <c r="K32" s="212">
        <f>F32*H32</f>
        <v>0</v>
      </c>
      <c r="L32" s="213" t="s">
        <v>0</v>
      </c>
      <c r="M32" s="167"/>
      <c r="N32" s="225" t="s">
        <v>76</v>
      </c>
      <c r="O32" s="226">
        <f>'別紙１－③の２（金額計算シート）'!H59</f>
        <v>0</v>
      </c>
      <c r="P32" s="227">
        <f t="shared" si="4"/>
        <v>0</v>
      </c>
      <c r="Q32" s="172"/>
      <c r="R32" s="173" t="s">
        <v>0</v>
      </c>
    </row>
    <row r="33" spans="2:18" x14ac:dyDescent="0.2">
      <c r="B33" s="159"/>
      <c r="C33" s="160"/>
      <c r="D33" s="161"/>
      <c r="E33" s="171"/>
      <c r="F33" s="162"/>
      <c r="G33" s="234" t="s">
        <v>0</v>
      </c>
      <c r="H33" s="163"/>
      <c r="I33" s="163"/>
      <c r="J33" s="164"/>
      <c r="K33" s="212">
        <f>F33*H33</f>
        <v>0</v>
      </c>
      <c r="L33" s="213" t="s">
        <v>0</v>
      </c>
      <c r="N33" s="225" t="s">
        <v>77</v>
      </c>
      <c r="O33" s="226">
        <f>'別紙１－③の２（金額計算シート）'!H62</f>
        <v>0</v>
      </c>
      <c r="P33" s="227">
        <f t="shared" si="4"/>
        <v>0</v>
      </c>
      <c r="Q33" s="172"/>
      <c r="R33" s="173" t="s">
        <v>0</v>
      </c>
    </row>
    <row r="34" spans="2:18" x14ac:dyDescent="0.2">
      <c r="B34" s="174"/>
      <c r="C34" s="175"/>
      <c r="D34" s="176"/>
      <c r="E34" s="182"/>
      <c r="F34" s="177"/>
      <c r="G34" s="234" t="s">
        <v>28</v>
      </c>
      <c r="H34" s="163"/>
      <c r="I34" s="163"/>
      <c r="J34" s="164"/>
      <c r="K34" s="212">
        <f t="shared" si="3"/>
        <v>0</v>
      </c>
      <c r="L34" s="213" t="s">
        <v>0</v>
      </c>
      <c r="N34" s="228" t="s">
        <v>78</v>
      </c>
      <c r="O34" s="229">
        <f>'別紙１－③の２（金額計算シート）'!H65</f>
        <v>0</v>
      </c>
      <c r="P34" s="230">
        <f t="shared" si="4"/>
        <v>0</v>
      </c>
      <c r="Q34" s="172"/>
      <c r="R34" s="173" t="s">
        <v>0</v>
      </c>
    </row>
    <row r="35" spans="2:18" x14ac:dyDescent="0.2">
      <c r="B35" s="159"/>
      <c r="C35" s="160"/>
      <c r="D35" s="161"/>
      <c r="E35" s="171"/>
      <c r="F35" s="162"/>
      <c r="G35" s="234" t="s">
        <v>28</v>
      </c>
      <c r="H35" s="163"/>
      <c r="I35" s="163"/>
      <c r="J35" s="164"/>
      <c r="K35" s="212">
        <f t="shared" si="3"/>
        <v>0</v>
      </c>
      <c r="L35" s="213" t="s">
        <v>0</v>
      </c>
      <c r="N35" s="222" t="s">
        <v>79</v>
      </c>
      <c r="O35" s="223">
        <f>'別紙１－③の２（金額計算シート）'!H68</f>
        <v>0</v>
      </c>
      <c r="P35" s="224">
        <f t="shared" si="4"/>
        <v>0</v>
      </c>
      <c r="Q35" s="183"/>
      <c r="R35" s="184" t="s">
        <v>0</v>
      </c>
    </row>
    <row r="36" spans="2:18" x14ac:dyDescent="0.2">
      <c r="B36" s="159"/>
      <c r="C36" s="160"/>
      <c r="D36" s="161"/>
      <c r="E36" s="171"/>
      <c r="F36" s="162"/>
      <c r="G36" s="234" t="s">
        <v>28</v>
      </c>
      <c r="H36" s="163"/>
      <c r="I36" s="163"/>
      <c r="J36" s="164"/>
      <c r="K36" s="212">
        <f t="shared" si="3"/>
        <v>0</v>
      </c>
      <c r="L36" s="213" t="s">
        <v>0</v>
      </c>
      <c r="N36" s="225" t="s">
        <v>80</v>
      </c>
      <c r="O36" s="226">
        <f>'別紙１－③の２（金額計算シート）'!H71</f>
        <v>0</v>
      </c>
      <c r="P36" s="227">
        <f t="shared" si="4"/>
        <v>0</v>
      </c>
      <c r="Q36" s="172"/>
      <c r="R36" s="173" t="s">
        <v>0</v>
      </c>
    </row>
    <row r="37" spans="2:18" x14ac:dyDescent="0.2">
      <c r="B37" s="159"/>
      <c r="C37" s="160"/>
      <c r="D37" s="161"/>
      <c r="E37" s="171"/>
      <c r="F37" s="162"/>
      <c r="G37" s="234" t="s">
        <v>28</v>
      </c>
      <c r="H37" s="163"/>
      <c r="I37" s="163"/>
      <c r="J37" s="164"/>
      <c r="K37" s="212">
        <f t="shared" si="3"/>
        <v>0</v>
      </c>
      <c r="L37" s="213" t="s">
        <v>0</v>
      </c>
      <c r="N37" s="225" t="s">
        <v>81</v>
      </c>
      <c r="O37" s="226">
        <f>'別紙１－③の２（金額計算シート）'!H74</f>
        <v>0</v>
      </c>
      <c r="P37" s="227">
        <f t="shared" si="4"/>
        <v>0</v>
      </c>
      <c r="Q37" s="172"/>
      <c r="R37" s="173" t="s">
        <v>0</v>
      </c>
    </row>
    <row r="38" spans="2:18" x14ac:dyDescent="0.2">
      <c r="B38" s="159"/>
      <c r="C38" s="160"/>
      <c r="D38" s="161"/>
      <c r="E38" s="171"/>
      <c r="F38" s="162"/>
      <c r="G38" s="234" t="s">
        <v>28</v>
      </c>
      <c r="H38" s="163"/>
      <c r="I38" s="163"/>
      <c r="J38" s="164"/>
      <c r="K38" s="212">
        <f t="shared" si="3"/>
        <v>0</v>
      </c>
      <c r="L38" s="213" t="s">
        <v>0</v>
      </c>
      <c r="N38" s="225" t="s">
        <v>82</v>
      </c>
      <c r="O38" s="226">
        <f>'別紙１－③の２（金額計算シート）'!H77</f>
        <v>0</v>
      </c>
      <c r="P38" s="227">
        <f t="shared" ref="P38:P43" si="5">ROUNDDOWN(O38/10,0)</f>
        <v>0</v>
      </c>
      <c r="Q38" s="172"/>
      <c r="R38" s="173" t="s">
        <v>0</v>
      </c>
    </row>
    <row r="39" spans="2:18" x14ac:dyDescent="0.2">
      <c r="B39" s="159"/>
      <c r="C39" s="160"/>
      <c r="D39" s="161"/>
      <c r="E39" s="171"/>
      <c r="F39" s="162"/>
      <c r="G39" s="234" t="s">
        <v>28</v>
      </c>
      <c r="H39" s="163"/>
      <c r="I39" s="163"/>
      <c r="J39" s="164"/>
      <c r="K39" s="212">
        <f t="shared" si="3"/>
        <v>0</v>
      </c>
      <c r="L39" s="213" t="s">
        <v>0</v>
      </c>
      <c r="N39" s="225" t="s">
        <v>83</v>
      </c>
      <c r="O39" s="226">
        <f>'別紙１－③の２（金額計算シート）'!H80</f>
        <v>0</v>
      </c>
      <c r="P39" s="227">
        <f t="shared" si="5"/>
        <v>0</v>
      </c>
      <c r="Q39" s="172"/>
      <c r="R39" s="173" t="s">
        <v>0</v>
      </c>
    </row>
    <row r="40" spans="2:18" x14ac:dyDescent="0.2">
      <c r="B40" s="159"/>
      <c r="C40" s="160"/>
      <c r="D40" s="161"/>
      <c r="E40" s="171"/>
      <c r="F40" s="162"/>
      <c r="G40" s="234" t="s">
        <v>28</v>
      </c>
      <c r="H40" s="163"/>
      <c r="I40" s="163"/>
      <c r="J40" s="164"/>
      <c r="K40" s="212">
        <f t="shared" si="3"/>
        <v>0</v>
      </c>
      <c r="L40" s="213" t="s">
        <v>0</v>
      </c>
      <c r="N40" s="228" t="s">
        <v>85</v>
      </c>
      <c r="O40" s="229">
        <f>'別紙１－③の２（金額計算シート）'!H83</f>
        <v>0</v>
      </c>
      <c r="P40" s="230">
        <f t="shared" si="5"/>
        <v>0</v>
      </c>
      <c r="Q40" s="172"/>
      <c r="R40" s="173" t="s">
        <v>0</v>
      </c>
    </row>
    <row r="41" spans="2:18" x14ac:dyDescent="0.2">
      <c r="B41" s="159"/>
      <c r="C41" s="160"/>
      <c r="D41" s="161"/>
      <c r="E41" s="171"/>
      <c r="F41" s="162"/>
      <c r="G41" s="234" t="s">
        <v>28</v>
      </c>
      <c r="H41" s="163"/>
      <c r="I41" s="163"/>
      <c r="J41" s="164"/>
      <c r="K41" s="212">
        <f t="shared" si="3"/>
        <v>0</v>
      </c>
      <c r="L41" s="213" t="s">
        <v>0</v>
      </c>
      <c r="N41" s="222" t="s">
        <v>86</v>
      </c>
      <c r="O41" s="223">
        <f>'別紙１－③の２（金額計算シート）'!H86</f>
        <v>0</v>
      </c>
      <c r="P41" s="224">
        <f t="shared" si="5"/>
        <v>0</v>
      </c>
      <c r="Q41" s="183"/>
      <c r="R41" s="184" t="s">
        <v>0</v>
      </c>
    </row>
    <row r="42" spans="2:18" x14ac:dyDescent="0.2">
      <c r="B42" s="159"/>
      <c r="C42" s="160"/>
      <c r="D42" s="161"/>
      <c r="E42" s="171"/>
      <c r="F42" s="162"/>
      <c r="G42" s="234" t="s">
        <v>28</v>
      </c>
      <c r="H42" s="163"/>
      <c r="I42" s="163"/>
      <c r="J42" s="164"/>
      <c r="K42" s="212">
        <f t="shared" si="3"/>
        <v>0</v>
      </c>
      <c r="L42" s="213" t="s">
        <v>0</v>
      </c>
      <c r="N42" s="225" t="s">
        <v>87</v>
      </c>
      <c r="O42" s="226">
        <f>'別紙１－③の２（金額計算シート）'!H89</f>
        <v>0</v>
      </c>
      <c r="P42" s="227">
        <f t="shared" si="5"/>
        <v>0</v>
      </c>
      <c r="Q42" s="172"/>
      <c r="R42" s="173" t="s">
        <v>0</v>
      </c>
    </row>
    <row r="43" spans="2:18" x14ac:dyDescent="0.2">
      <c r="B43" s="159"/>
      <c r="C43" s="160"/>
      <c r="D43" s="161"/>
      <c r="E43" s="171"/>
      <c r="F43" s="162"/>
      <c r="G43" s="234" t="s">
        <v>28</v>
      </c>
      <c r="H43" s="163"/>
      <c r="I43" s="163"/>
      <c r="J43" s="164"/>
      <c r="K43" s="212">
        <f t="shared" si="3"/>
        <v>0</v>
      </c>
      <c r="L43" s="213" t="s">
        <v>0</v>
      </c>
      <c r="N43" s="225" t="s">
        <v>88</v>
      </c>
      <c r="O43" s="226">
        <f>'別紙１－③の２（金額計算シート）'!H92</f>
        <v>0</v>
      </c>
      <c r="P43" s="227">
        <f t="shared" si="5"/>
        <v>0</v>
      </c>
      <c r="Q43" s="172"/>
      <c r="R43" s="173" t="s">
        <v>0</v>
      </c>
    </row>
    <row r="44" spans="2:18" x14ac:dyDescent="0.2">
      <c r="B44" s="159"/>
      <c r="C44" s="160"/>
      <c r="D44" s="161"/>
      <c r="E44" s="171"/>
      <c r="F44" s="162"/>
      <c r="G44" s="234" t="s">
        <v>28</v>
      </c>
      <c r="H44" s="163"/>
      <c r="I44" s="163"/>
      <c r="J44" s="164"/>
      <c r="K44" s="212">
        <f t="shared" si="3"/>
        <v>0</v>
      </c>
      <c r="L44" s="213" t="s">
        <v>0</v>
      </c>
      <c r="N44" s="225" t="s">
        <v>89</v>
      </c>
      <c r="O44" s="226">
        <f>'別紙１－③の２（金額計算シート）'!H95</f>
        <v>0</v>
      </c>
      <c r="P44" s="227">
        <f t="shared" ref="P44:P64" si="6">ROUNDDOWN(O44/10,0)</f>
        <v>0</v>
      </c>
      <c r="Q44" s="172"/>
      <c r="R44" s="173" t="s">
        <v>0</v>
      </c>
    </row>
    <row r="45" spans="2:18" x14ac:dyDescent="0.2">
      <c r="B45" s="159"/>
      <c r="C45" s="160"/>
      <c r="D45" s="161"/>
      <c r="E45" s="171"/>
      <c r="F45" s="162"/>
      <c r="G45" s="234" t="s">
        <v>28</v>
      </c>
      <c r="H45" s="163"/>
      <c r="I45" s="163"/>
      <c r="J45" s="164"/>
      <c r="K45" s="212">
        <f t="shared" si="3"/>
        <v>0</v>
      </c>
      <c r="L45" s="213" t="s">
        <v>0</v>
      </c>
      <c r="N45" s="225" t="s">
        <v>90</v>
      </c>
      <c r="O45" s="226">
        <f>'別紙１－③の２（金額計算シート）'!H98</f>
        <v>0</v>
      </c>
      <c r="P45" s="227">
        <f t="shared" si="6"/>
        <v>0</v>
      </c>
      <c r="Q45" s="172"/>
      <c r="R45" s="173" t="s">
        <v>0</v>
      </c>
    </row>
    <row r="46" spans="2:18" x14ac:dyDescent="0.2">
      <c r="B46" s="159"/>
      <c r="C46" s="160"/>
      <c r="D46" s="161"/>
      <c r="E46" s="171"/>
      <c r="F46" s="162"/>
      <c r="G46" s="234" t="s">
        <v>28</v>
      </c>
      <c r="H46" s="163"/>
      <c r="I46" s="163"/>
      <c r="J46" s="164"/>
      <c r="K46" s="212">
        <f t="shared" si="3"/>
        <v>0</v>
      </c>
      <c r="L46" s="213" t="s">
        <v>0</v>
      </c>
      <c r="N46" s="228" t="s">
        <v>91</v>
      </c>
      <c r="O46" s="229">
        <f>'別紙１－③の２（金額計算シート）'!H101</f>
        <v>0</v>
      </c>
      <c r="P46" s="230">
        <f t="shared" si="6"/>
        <v>0</v>
      </c>
      <c r="Q46" s="172"/>
      <c r="R46" s="173" t="s">
        <v>0</v>
      </c>
    </row>
    <row r="47" spans="2:18" x14ac:dyDescent="0.2">
      <c r="B47" s="159"/>
      <c r="C47" s="160"/>
      <c r="D47" s="161"/>
      <c r="E47" s="171"/>
      <c r="F47" s="162"/>
      <c r="G47" s="234" t="s">
        <v>28</v>
      </c>
      <c r="H47" s="163"/>
      <c r="I47" s="163"/>
      <c r="J47" s="164"/>
      <c r="K47" s="212">
        <f t="shared" si="3"/>
        <v>0</v>
      </c>
      <c r="L47" s="213" t="s">
        <v>0</v>
      </c>
      <c r="N47" s="222" t="s">
        <v>92</v>
      </c>
      <c r="O47" s="223">
        <f>'別紙１－③の２（金額計算シート）'!H104</f>
        <v>0</v>
      </c>
      <c r="P47" s="224">
        <f t="shared" si="6"/>
        <v>0</v>
      </c>
      <c r="Q47" s="183"/>
      <c r="R47" s="184" t="s">
        <v>0</v>
      </c>
    </row>
    <row r="48" spans="2:18" x14ac:dyDescent="0.2">
      <c r="B48" s="159"/>
      <c r="C48" s="160"/>
      <c r="D48" s="161"/>
      <c r="E48" s="171"/>
      <c r="F48" s="162"/>
      <c r="G48" s="234" t="s">
        <v>28</v>
      </c>
      <c r="H48" s="163"/>
      <c r="I48" s="163"/>
      <c r="J48" s="164"/>
      <c r="K48" s="212">
        <f t="shared" si="3"/>
        <v>0</v>
      </c>
      <c r="L48" s="213" t="s">
        <v>0</v>
      </c>
      <c r="N48" s="225" t="s">
        <v>93</v>
      </c>
      <c r="O48" s="226">
        <f>'別紙１－③の２（金額計算シート）'!H107</f>
        <v>0</v>
      </c>
      <c r="P48" s="227">
        <f t="shared" si="6"/>
        <v>0</v>
      </c>
      <c r="Q48" s="172"/>
      <c r="R48" s="173" t="s">
        <v>0</v>
      </c>
    </row>
    <row r="49" spans="2:18" x14ac:dyDescent="0.2">
      <c r="B49" s="159"/>
      <c r="C49" s="160"/>
      <c r="D49" s="161"/>
      <c r="E49" s="171"/>
      <c r="F49" s="162"/>
      <c r="G49" s="234" t="s">
        <v>28</v>
      </c>
      <c r="H49" s="163"/>
      <c r="I49" s="163"/>
      <c r="J49" s="164"/>
      <c r="K49" s="212">
        <f t="shared" si="3"/>
        <v>0</v>
      </c>
      <c r="L49" s="213" t="s">
        <v>0</v>
      </c>
      <c r="N49" s="225" t="s">
        <v>94</v>
      </c>
      <c r="O49" s="226">
        <f>'別紙１－③の２（金額計算シート）'!H110</f>
        <v>0</v>
      </c>
      <c r="P49" s="227">
        <f t="shared" si="6"/>
        <v>0</v>
      </c>
      <c r="Q49" s="172"/>
      <c r="R49" s="173" t="s">
        <v>0</v>
      </c>
    </row>
    <row r="50" spans="2:18" x14ac:dyDescent="0.2">
      <c r="B50" s="159"/>
      <c r="C50" s="160"/>
      <c r="D50" s="161"/>
      <c r="E50" s="171"/>
      <c r="F50" s="162"/>
      <c r="G50" s="234" t="s">
        <v>28</v>
      </c>
      <c r="H50" s="163"/>
      <c r="I50" s="163"/>
      <c r="J50" s="164"/>
      <c r="K50" s="212">
        <f t="shared" si="3"/>
        <v>0</v>
      </c>
      <c r="L50" s="213" t="s">
        <v>0</v>
      </c>
      <c r="N50" s="225" t="s">
        <v>95</v>
      </c>
      <c r="O50" s="226">
        <f>'別紙１－③の２（金額計算シート）'!H113</f>
        <v>0</v>
      </c>
      <c r="P50" s="227">
        <f t="shared" si="6"/>
        <v>0</v>
      </c>
      <c r="Q50" s="172"/>
      <c r="R50" s="173" t="s">
        <v>0</v>
      </c>
    </row>
    <row r="51" spans="2:18" x14ac:dyDescent="0.2">
      <c r="B51" s="159"/>
      <c r="C51" s="160"/>
      <c r="D51" s="161"/>
      <c r="E51" s="171"/>
      <c r="F51" s="162"/>
      <c r="G51" s="234" t="s">
        <v>28</v>
      </c>
      <c r="H51" s="163"/>
      <c r="I51" s="163"/>
      <c r="J51" s="164"/>
      <c r="K51" s="212">
        <f t="shared" si="3"/>
        <v>0</v>
      </c>
      <c r="L51" s="213" t="s">
        <v>0</v>
      </c>
      <c r="N51" s="225" t="s">
        <v>96</v>
      </c>
      <c r="O51" s="226">
        <f>'別紙１－③の２（金額計算シート）'!H116</f>
        <v>0</v>
      </c>
      <c r="P51" s="227">
        <f t="shared" si="6"/>
        <v>0</v>
      </c>
      <c r="Q51" s="172"/>
      <c r="R51" s="173" t="s">
        <v>0</v>
      </c>
    </row>
    <row r="52" spans="2:18" x14ac:dyDescent="0.2">
      <c r="B52" s="159"/>
      <c r="C52" s="160"/>
      <c r="D52" s="161"/>
      <c r="E52" s="171"/>
      <c r="F52" s="162"/>
      <c r="G52" s="234" t="s">
        <v>28</v>
      </c>
      <c r="H52" s="163"/>
      <c r="I52" s="163"/>
      <c r="J52" s="164"/>
      <c r="K52" s="212">
        <f t="shared" si="3"/>
        <v>0</v>
      </c>
      <c r="L52" s="213" t="s">
        <v>0</v>
      </c>
      <c r="N52" s="228" t="s">
        <v>97</v>
      </c>
      <c r="O52" s="229">
        <f>'別紙１－③の２（金額計算シート）'!H119</f>
        <v>0</v>
      </c>
      <c r="P52" s="230">
        <f t="shared" si="6"/>
        <v>0</v>
      </c>
      <c r="Q52" s="172"/>
      <c r="R52" s="173" t="s">
        <v>0</v>
      </c>
    </row>
    <row r="53" spans="2:18" x14ac:dyDescent="0.2">
      <c r="B53" s="159"/>
      <c r="C53" s="160"/>
      <c r="D53" s="161"/>
      <c r="E53" s="171"/>
      <c r="F53" s="162"/>
      <c r="G53" s="234" t="s">
        <v>28</v>
      </c>
      <c r="H53" s="163"/>
      <c r="I53" s="163"/>
      <c r="J53" s="164"/>
      <c r="K53" s="212">
        <f t="shared" si="3"/>
        <v>0</v>
      </c>
      <c r="L53" s="213" t="s">
        <v>0</v>
      </c>
      <c r="N53" s="222" t="s">
        <v>98</v>
      </c>
      <c r="O53" s="223">
        <f>'別紙１－③の２（金額計算シート）'!H122</f>
        <v>0</v>
      </c>
      <c r="P53" s="224">
        <f t="shared" si="6"/>
        <v>0</v>
      </c>
      <c r="Q53" s="183"/>
      <c r="R53" s="184" t="s">
        <v>0</v>
      </c>
    </row>
    <row r="54" spans="2:18" x14ac:dyDescent="0.2">
      <c r="B54" s="159"/>
      <c r="C54" s="160"/>
      <c r="D54" s="161"/>
      <c r="E54" s="171"/>
      <c r="F54" s="162"/>
      <c r="G54" s="234" t="s">
        <v>28</v>
      </c>
      <c r="H54" s="163"/>
      <c r="I54" s="163"/>
      <c r="J54" s="164"/>
      <c r="K54" s="212">
        <f t="shared" si="3"/>
        <v>0</v>
      </c>
      <c r="L54" s="213" t="s">
        <v>0</v>
      </c>
      <c r="N54" s="225" t="s">
        <v>99</v>
      </c>
      <c r="O54" s="226">
        <f>'別紙１－③の２（金額計算シート）'!H125</f>
        <v>0</v>
      </c>
      <c r="P54" s="227">
        <f t="shared" si="6"/>
        <v>0</v>
      </c>
      <c r="Q54" s="172"/>
      <c r="R54" s="173" t="s">
        <v>0</v>
      </c>
    </row>
    <row r="55" spans="2:18" x14ac:dyDescent="0.2">
      <c r="B55" s="159"/>
      <c r="C55" s="160"/>
      <c r="D55" s="161"/>
      <c r="E55" s="171"/>
      <c r="F55" s="162"/>
      <c r="G55" s="234" t="s">
        <v>28</v>
      </c>
      <c r="H55" s="163"/>
      <c r="I55" s="163"/>
      <c r="J55" s="164"/>
      <c r="K55" s="212">
        <f t="shared" si="3"/>
        <v>0</v>
      </c>
      <c r="L55" s="213" t="s">
        <v>0</v>
      </c>
      <c r="N55" s="225" t="s">
        <v>100</v>
      </c>
      <c r="O55" s="226">
        <f>'別紙１－③の２（金額計算シート）'!H128</f>
        <v>0</v>
      </c>
      <c r="P55" s="227">
        <f t="shared" si="6"/>
        <v>0</v>
      </c>
      <c r="Q55" s="172"/>
      <c r="R55" s="173" t="s">
        <v>0</v>
      </c>
    </row>
    <row r="56" spans="2:18" x14ac:dyDescent="0.2">
      <c r="B56" s="159"/>
      <c r="C56" s="160"/>
      <c r="D56" s="161"/>
      <c r="E56" s="171"/>
      <c r="F56" s="162"/>
      <c r="G56" s="234" t="s">
        <v>28</v>
      </c>
      <c r="H56" s="163"/>
      <c r="I56" s="163"/>
      <c r="J56" s="164"/>
      <c r="K56" s="212">
        <f t="shared" si="3"/>
        <v>0</v>
      </c>
      <c r="L56" s="213" t="s">
        <v>0</v>
      </c>
      <c r="N56" s="225" t="s">
        <v>101</v>
      </c>
      <c r="O56" s="226">
        <f>'別紙１－③の２（金額計算シート）'!H131</f>
        <v>0</v>
      </c>
      <c r="P56" s="227">
        <f t="shared" si="6"/>
        <v>0</v>
      </c>
      <c r="Q56" s="172"/>
      <c r="R56" s="173" t="s">
        <v>0</v>
      </c>
    </row>
    <row r="57" spans="2:18" x14ac:dyDescent="0.2">
      <c r="B57" s="159"/>
      <c r="C57" s="160"/>
      <c r="D57" s="161"/>
      <c r="E57" s="171"/>
      <c r="F57" s="162"/>
      <c r="G57" s="234" t="s">
        <v>28</v>
      </c>
      <c r="H57" s="163"/>
      <c r="I57" s="163"/>
      <c r="J57" s="164"/>
      <c r="K57" s="212">
        <f t="shared" si="3"/>
        <v>0</v>
      </c>
      <c r="L57" s="213" t="s">
        <v>0</v>
      </c>
      <c r="N57" s="225" t="s">
        <v>102</v>
      </c>
      <c r="O57" s="226">
        <f>'別紙１－③の２（金額計算シート）'!H134</f>
        <v>0</v>
      </c>
      <c r="P57" s="227">
        <f t="shared" si="6"/>
        <v>0</v>
      </c>
      <c r="Q57" s="172"/>
      <c r="R57" s="173" t="s">
        <v>0</v>
      </c>
    </row>
    <row r="58" spans="2:18" x14ac:dyDescent="0.2">
      <c r="B58" s="159"/>
      <c r="C58" s="160"/>
      <c r="D58" s="161"/>
      <c r="E58" s="171"/>
      <c r="F58" s="162"/>
      <c r="G58" s="234" t="s">
        <v>28</v>
      </c>
      <c r="H58" s="163"/>
      <c r="I58" s="163"/>
      <c r="J58" s="164"/>
      <c r="K58" s="212">
        <f t="shared" si="3"/>
        <v>0</v>
      </c>
      <c r="L58" s="213" t="s">
        <v>0</v>
      </c>
      <c r="N58" s="228" t="s">
        <v>103</v>
      </c>
      <c r="O58" s="229">
        <f>'別紙１－③の２（金額計算シート）'!H137</f>
        <v>0</v>
      </c>
      <c r="P58" s="230">
        <f t="shared" si="6"/>
        <v>0</v>
      </c>
      <c r="Q58" s="172"/>
      <c r="R58" s="173" t="s">
        <v>0</v>
      </c>
    </row>
    <row r="59" spans="2:18" x14ac:dyDescent="0.2">
      <c r="B59" s="159"/>
      <c r="C59" s="160"/>
      <c r="D59" s="161"/>
      <c r="E59" s="171"/>
      <c r="F59" s="162"/>
      <c r="G59" s="234" t="s">
        <v>28</v>
      </c>
      <c r="H59" s="163"/>
      <c r="I59" s="163"/>
      <c r="J59" s="164"/>
      <c r="K59" s="212">
        <f t="shared" si="3"/>
        <v>0</v>
      </c>
      <c r="L59" s="213" t="s">
        <v>0</v>
      </c>
      <c r="N59" s="222" t="s">
        <v>104</v>
      </c>
      <c r="O59" s="223">
        <f>'別紙１－③の２（金額計算シート）'!H140</f>
        <v>0</v>
      </c>
      <c r="P59" s="224">
        <f t="shared" si="6"/>
        <v>0</v>
      </c>
      <c r="Q59" s="183"/>
      <c r="R59" s="184" t="s">
        <v>0</v>
      </c>
    </row>
    <row r="60" spans="2:18" x14ac:dyDescent="0.2">
      <c r="B60" s="159"/>
      <c r="C60" s="160"/>
      <c r="D60" s="161"/>
      <c r="E60" s="171"/>
      <c r="F60" s="162"/>
      <c r="G60" s="234" t="s">
        <v>28</v>
      </c>
      <c r="H60" s="163"/>
      <c r="I60" s="163"/>
      <c r="J60" s="164"/>
      <c r="K60" s="212">
        <f t="shared" si="3"/>
        <v>0</v>
      </c>
      <c r="L60" s="213" t="s">
        <v>0</v>
      </c>
      <c r="N60" s="225" t="s">
        <v>105</v>
      </c>
      <c r="O60" s="226">
        <f>'別紙１－③の２（金額計算シート）'!H143</f>
        <v>0</v>
      </c>
      <c r="P60" s="227">
        <f t="shared" si="6"/>
        <v>0</v>
      </c>
      <c r="Q60" s="172"/>
      <c r="R60" s="173" t="s">
        <v>0</v>
      </c>
    </row>
    <row r="61" spans="2:18" x14ac:dyDescent="0.2">
      <c r="B61" s="159"/>
      <c r="C61" s="160"/>
      <c r="D61" s="161"/>
      <c r="E61" s="171"/>
      <c r="F61" s="162"/>
      <c r="G61" s="234" t="s">
        <v>28</v>
      </c>
      <c r="H61" s="163"/>
      <c r="I61" s="163"/>
      <c r="J61" s="164"/>
      <c r="K61" s="212">
        <f t="shared" si="3"/>
        <v>0</v>
      </c>
      <c r="L61" s="213" t="s">
        <v>0</v>
      </c>
      <c r="N61" s="225" t="s">
        <v>106</v>
      </c>
      <c r="O61" s="226">
        <f>'別紙１－③の２（金額計算シート）'!H146</f>
        <v>0</v>
      </c>
      <c r="P61" s="227">
        <f t="shared" si="6"/>
        <v>0</v>
      </c>
      <c r="Q61" s="172"/>
      <c r="R61" s="173" t="s">
        <v>0</v>
      </c>
    </row>
    <row r="62" spans="2:18" x14ac:dyDescent="0.2">
      <c r="B62" s="159"/>
      <c r="C62" s="160"/>
      <c r="D62" s="161"/>
      <c r="E62" s="171"/>
      <c r="F62" s="162"/>
      <c r="G62" s="234" t="s">
        <v>28</v>
      </c>
      <c r="H62" s="163"/>
      <c r="I62" s="163"/>
      <c r="J62" s="164"/>
      <c r="K62" s="212">
        <f t="shared" si="3"/>
        <v>0</v>
      </c>
      <c r="L62" s="213" t="s">
        <v>0</v>
      </c>
      <c r="N62" s="225" t="s">
        <v>107</v>
      </c>
      <c r="O62" s="226">
        <f>'別紙１－③の２（金額計算シート）'!H149</f>
        <v>0</v>
      </c>
      <c r="P62" s="227">
        <f t="shared" si="6"/>
        <v>0</v>
      </c>
      <c r="Q62" s="172"/>
      <c r="R62" s="173" t="s">
        <v>0</v>
      </c>
    </row>
    <row r="63" spans="2:18" x14ac:dyDescent="0.2">
      <c r="B63" s="159"/>
      <c r="C63" s="160"/>
      <c r="D63" s="161"/>
      <c r="E63" s="171"/>
      <c r="F63" s="162"/>
      <c r="G63" s="234" t="s">
        <v>28</v>
      </c>
      <c r="H63" s="163"/>
      <c r="I63" s="163"/>
      <c r="J63" s="164"/>
      <c r="K63" s="212">
        <f t="shared" si="3"/>
        <v>0</v>
      </c>
      <c r="L63" s="213" t="s">
        <v>0</v>
      </c>
      <c r="N63" s="225" t="s">
        <v>108</v>
      </c>
      <c r="O63" s="226">
        <f>'別紙１－③の２（金額計算シート）'!H152</f>
        <v>0</v>
      </c>
      <c r="P63" s="227">
        <f t="shared" si="6"/>
        <v>0</v>
      </c>
      <c r="Q63" s="172"/>
      <c r="R63" s="173" t="s">
        <v>0</v>
      </c>
    </row>
    <row r="64" spans="2:18" ht="18.5" thickBot="1" x14ac:dyDescent="0.25">
      <c r="B64" s="159"/>
      <c r="C64" s="160"/>
      <c r="D64" s="161"/>
      <c r="E64" s="171"/>
      <c r="F64" s="162"/>
      <c r="G64" s="234" t="s">
        <v>28</v>
      </c>
      <c r="H64" s="163"/>
      <c r="I64" s="163"/>
      <c r="J64" s="164"/>
      <c r="K64" s="212">
        <f t="shared" si="3"/>
        <v>0</v>
      </c>
      <c r="L64" s="213" t="s">
        <v>0</v>
      </c>
      <c r="N64" s="231" t="s">
        <v>109</v>
      </c>
      <c r="O64" s="232">
        <f>'別紙１－③の２（金額計算シート）'!H155</f>
        <v>0</v>
      </c>
      <c r="P64" s="233">
        <f t="shared" si="6"/>
        <v>0</v>
      </c>
      <c r="Q64" s="185"/>
      <c r="R64" s="186" t="s">
        <v>0</v>
      </c>
    </row>
    <row r="65" spans="2:12" ht="18.5" thickTop="1" x14ac:dyDescent="0.2">
      <c r="B65" s="159"/>
      <c r="C65" s="160"/>
      <c r="D65" s="161"/>
      <c r="E65" s="171"/>
      <c r="F65" s="162"/>
      <c r="G65" s="234" t="s">
        <v>28</v>
      </c>
      <c r="H65" s="163"/>
      <c r="I65" s="163"/>
      <c r="J65" s="164"/>
      <c r="K65" s="212">
        <f t="shared" si="3"/>
        <v>0</v>
      </c>
      <c r="L65" s="213" t="s">
        <v>0</v>
      </c>
    </row>
    <row r="66" spans="2:12" x14ac:dyDescent="0.2">
      <c r="B66" s="159"/>
      <c r="C66" s="160"/>
      <c r="D66" s="161"/>
      <c r="E66" s="171"/>
      <c r="F66" s="162"/>
      <c r="G66" s="234" t="s">
        <v>28</v>
      </c>
      <c r="H66" s="163"/>
      <c r="I66" s="163"/>
      <c r="J66" s="164"/>
      <c r="K66" s="212">
        <f t="shared" si="3"/>
        <v>0</v>
      </c>
      <c r="L66" s="213" t="s">
        <v>0</v>
      </c>
    </row>
    <row r="67" spans="2:12" x14ac:dyDescent="0.2">
      <c r="B67" s="159"/>
      <c r="C67" s="160"/>
      <c r="D67" s="161"/>
      <c r="E67" s="171"/>
      <c r="F67" s="162"/>
      <c r="G67" s="234" t="s">
        <v>28</v>
      </c>
      <c r="H67" s="163"/>
      <c r="I67" s="163"/>
      <c r="J67" s="164"/>
      <c r="K67" s="212">
        <f t="shared" si="3"/>
        <v>0</v>
      </c>
      <c r="L67" s="213" t="s">
        <v>0</v>
      </c>
    </row>
    <row r="68" spans="2:12" x14ac:dyDescent="0.2">
      <c r="B68" s="159"/>
      <c r="C68" s="160"/>
      <c r="D68" s="161"/>
      <c r="E68" s="171"/>
      <c r="F68" s="162"/>
      <c r="G68" s="234" t="s">
        <v>28</v>
      </c>
      <c r="H68" s="163"/>
      <c r="I68" s="163"/>
      <c r="J68" s="164"/>
      <c r="K68" s="212">
        <f t="shared" si="3"/>
        <v>0</v>
      </c>
      <c r="L68" s="213" t="s">
        <v>0</v>
      </c>
    </row>
    <row r="69" spans="2:12" x14ac:dyDescent="0.2">
      <c r="B69" s="159"/>
      <c r="C69" s="160"/>
      <c r="D69" s="161"/>
      <c r="E69" s="171"/>
      <c r="F69" s="162"/>
      <c r="G69" s="234" t="s">
        <v>28</v>
      </c>
      <c r="H69" s="163"/>
      <c r="I69" s="163"/>
      <c r="J69" s="164"/>
      <c r="K69" s="212">
        <f t="shared" si="3"/>
        <v>0</v>
      </c>
      <c r="L69" s="213" t="s">
        <v>0</v>
      </c>
    </row>
    <row r="70" spans="2:12" x14ac:dyDescent="0.2">
      <c r="B70" s="159"/>
      <c r="C70" s="160"/>
      <c r="D70" s="161"/>
      <c r="E70" s="171"/>
      <c r="F70" s="162"/>
      <c r="G70" s="234" t="s">
        <v>28</v>
      </c>
      <c r="H70" s="163"/>
      <c r="I70" s="163"/>
      <c r="J70" s="164"/>
      <c r="K70" s="212">
        <f t="shared" si="3"/>
        <v>0</v>
      </c>
      <c r="L70" s="213" t="s">
        <v>0</v>
      </c>
    </row>
    <row r="71" spans="2:12" x14ac:dyDescent="0.2">
      <c r="B71" s="159"/>
      <c r="C71" s="160"/>
      <c r="D71" s="161"/>
      <c r="E71" s="171"/>
      <c r="F71" s="162"/>
      <c r="G71" s="234" t="s">
        <v>28</v>
      </c>
      <c r="H71" s="163"/>
      <c r="I71" s="163"/>
      <c r="J71" s="164"/>
      <c r="K71" s="212">
        <f t="shared" si="3"/>
        <v>0</v>
      </c>
      <c r="L71" s="213" t="s">
        <v>0</v>
      </c>
    </row>
    <row r="72" spans="2:12" x14ac:dyDescent="0.2">
      <c r="B72" s="159"/>
      <c r="C72" s="160"/>
      <c r="D72" s="161"/>
      <c r="E72" s="171"/>
      <c r="F72" s="162"/>
      <c r="G72" s="234" t="s">
        <v>28</v>
      </c>
      <c r="H72" s="163"/>
      <c r="I72" s="163"/>
      <c r="J72" s="164"/>
      <c r="K72" s="212">
        <f t="shared" si="3"/>
        <v>0</v>
      </c>
      <c r="L72" s="213" t="s">
        <v>0</v>
      </c>
    </row>
    <row r="73" spans="2:12" x14ac:dyDescent="0.2">
      <c r="B73" s="159"/>
      <c r="C73" s="160"/>
      <c r="D73" s="161"/>
      <c r="E73" s="171"/>
      <c r="F73" s="162"/>
      <c r="G73" s="234" t="s">
        <v>28</v>
      </c>
      <c r="H73" s="163"/>
      <c r="I73" s="163"/>
      <c r="J73" s="164"/>
      <c r="K73" s="212">
        <f t="shared" si="3"/>
        <v>0</v>
      </c>
      <c r="L73" s="213" t="s">
        <v>0</v>
      </c>
    </row>
    <row r="74" spans="2:12" x14ac:dyDescent="0.2">
      <c r="B74" s="159"/>
      <c r="C74" s="160"/>
      <c r="D74" s="161"/>
      <c r="E74" s="171"/>
      <c r="F74" s="162"/>
      <c r="G74" s="234" t="s">
        <v>28</v>
      </c>
      <c r="H74" s="163"/>
      <c r="I74" s="163"/>
      <c r="J74" s="164"/>
      <c r="K74" s="212">
        <f t="shared" si="3"/>
        <v>0</v>
      </c>
      <c r="L74" s="213" t="s">
        <v>0</v>
      </c>
    </row>
    <row r="75" spans="2:12" x14ac:dyDescent="0.2">
      <c r="B75" s="159"/>
      <c r="C75" s="160"/>
      <c r="D75" s="161"/>
      <c r="E75" s="171"/>
      <c r="F75" s="162"/>
      <c r="G75" s="234" t="s">
        <v>28</v>
      </c>
      <c r="H75" s="163"/>
      <c r="I75" s="163"/>
      <c r="J75" s="164"/>
      <c r="K75" s="212">
        <f t="shared" si="3"/>
        <v>0</v>
      </c>
      <c r="L75" s="213" t="s">
        <v>0</v>
      </c>
    </row>
    <row r="76" spans="2:12" x14ac:dyDescent="0.2">
      <c r="B76" s="159"/>
      <c r="C76" s="160"/>
      <c r="D76" s="161"/>
      <c r="E76" s="171"/>
      <c r="F76" s="162"/>
      <c r="G76" s="234" t="s">
        <v>28</v>
      </c>
      <c r="H76" s="163"/>
      <c r="I76" s="163"/>
      <c r="J76" s="164"/>
      <c r="K76" s="212">
        <f t="shared" si="3"/>
        <v>0</v>
      </c>
      <c r="L76" s="213" t="s">
        <v>0</v>
      </c>
    </row>
    <row r="77" spans="2:12" x14ac:dyDescent="0.2">
      <c r="B77" s="159"/>
      <c r="C77" s="160"/>
      <c r="D77" s="161"/>
      <c r="E77" s="171"/>
      <c r="F77" s="162"/>
      <c r="G77" s="234" t="s">
        <v>28</v>
      </c>
      <c r="H77" s="163"/>
      <c r="I77" s="163"/>
      <c r="J77" s="164"/>
      <c r="K77" s="212">
        <f t="shared" si="3"/>
        <v>0</v>
      </c>
      <c r="L77" s="213" t="s">
        <v>0</v>
      </c>
    </row>
    <row r="78" spans="2:12" x14ac:dyDescent="0.2">
      <c r="B78" s="159"/>
      <c r="C78" s="160"/>
      <c r="D78" s="161"/>
      <c r="E78" s="171"/>
      <c r="F78" s="162"/>
      <c r="G78" s="234" t="s">
        <v>28</v>
      </c>
      <c r="H78" s="163"/>
      <c r="I78" s="163"/>
      <c r="J78" s="164"/>
      <c r="K78" s="212">
        <f t="shared" si="3"/>
        <v>0</v>
      </c>
      <c r="L78" s="213" t="s">
        <v>0</v>
      </c>
    </row>
    <row r="79" spans="2:12" x14ac:dyDescent="0.2">
      <c r="B79" s="159"/>
      <c r="C79" s="160"/>
      <c r="D79" s="161"/>
      <c r="E79" s="171"/>
      <c r="F79" s="162"/>
      <c r="G79" s="234" t="s">
        <v>28</v>
      </c>
      <c r="H79" s="163"/>
      <c r="I79" s="163"/>
      <c r="J79" s="164"/>
      <c r="K79" s="212">
        <f t="shared" si="3"/>
        <v>0</v>
      </c>
      <c r="L79" s="213" t="s">
        <v>0</v>
      </c>
    </row>
    <row r="80" spans="2:12" x14ac:dyDescent="0.2">
      <c r="B80" s="159"/>
      <c r="C80" s="160"/>
      <c r="D80" s="161"/>
      <c r="E80" s="171"/>
      <c r="F80" s="162"/>
      <c r="G80" s="234" t="s">
        <v>28</v>
      </c>
      <c r="H80" s="163"/>
      <c r="I80" s="163"/>
      <c r="J80" s="164"/>
      <c r="K80" s="212">
        <f t="shared" si="3"/>
        <v>0</v>
      </c>
      <c r="L80" s="213" t="s">
        <v>0</v>
      </c>
    </row>
    <row r="81" spans="2:12" x14ac:dyDescent="0.2">
      <c r="B81" s="159"/>
      <c r="C81" s="160"/>
      <c r="D81" s="161"/>
      <c r="E81" s="171"/>
      <c r="F81" s="162"/>
      <c r="G81" s="234" t="s">
        <v>28</v>
      </c>
      <c r="H81" s="163"/>
      <c r="I81" s="163"/>
      <c r="J81" s="164"/>
      <c r="K81" s="212">
        <f t="shared" si="3"/>
        <v>0</v>
      </c>
      <c r="L81" s="213" t="s">
        <v>0</v>
      </c>
    </row>
    <row r="82" spans="2:12" x14ac:dyDescent="0.2">
      <c r="B82" s="159"/>
      <c r="C82" s="160"/>
      <c r="D82" s="161"/>
      <c r="E82" s="171"/>
      <c r="F82" s="162"/>
      <c r="G82" s="234" t="s">
        <v>28</v>
      </c>
      <c r="H82" s="163"/>
      <c r="I82" s="163"/>
      <c r="J82" s="164"/>
      <c r="K82" s="212">
        <f t="shared" si="3"/>
        <v>0</v>
      </c>
      <c r="L82" s="213" t="s">
        <v>0</v>
      </c>
    </row>
    <row r="83" spans="2:12" x14ac:dyDescent="0.2">
      <c r="B83" s="159"/>
      <c r="C83" s="160"/>
      <c r="D83" s="161"/>
      <c r="E83" s="171"/>
      <c r="F83" s="162"/>
      <c r="G83" s="234" t="s">
        <v>28</v>
      </c>
      <c r="H83" s="163"/>
      <c r="I83" s="163"/>
      <c r="J83" s="164"/>
      <c r="K83" s="212">
        <f t="shared" si="3"/>
        <v>0</v>
      </c>
      <c r="L83" s="213" t="s">
        <v>0</v>
      </c>
    </row>
    <row r="84" spans="2:12" x14ac:dyDescent="0.2">
      <c r="B84" s="159"/>
      <c r="C84" s="160"/>
      <c r="D84" s="161"/>
      <c r="E84" s="171"/>
      <c r="F84" s="162"/>
      <c r="G84" s="234" t="s">
        <v>28</v>
      </c>
      <c r="H84" s="163"/>
      <c r="I84" s="163"/>
      <c r="J84" s="164"/>
      <c r="K84" s="212">
        <f t="shared" si="3"/>
        <v>0</v>
      </c>
      <c r="L84" s="213" t="s">
        <v>0</v>
      </c>
    </row>
    <row r="85" spans="2:12" x14ac:dyDescent="0.2">
      <c r="B85" s="159"/>
      <c r="C85" s="160"/>
      <c r="D85" s="161"/>
      <c r="E85" s="171"/>
      <c r="F85" s="162"/>
      <c r="G85" s="234" t="s">
        <v>28</v>
      </c>
      <c r="H85" s="163"/>
      <c r="I85" s="163"/>
      <c r="J85" s="164"/>
      <c r="K85" s="212">
        <f t="shared" ref="K85:K148" si="7">F85*H85</f>
        <v>0</v>
      </c>
      <c r="L85" s="213" t="s">
        <v>0</v>
      </c>
    </row>
    <row r="86" spans="2:12" x14ac:dyDescent="0.2">
      <c r="B86" s="159"/>
      <c r="C86" s="160"/>
      <c r="D86" s="161"/>
      <c r="E86" s="171"/>
      <c r="F86" s="162"/>
      <c r="G86" s="234" t="s">
        <v>28</v>
      </c>
      <c r="H86" s="163"/>
      <c r="I86" s="163"/>
      <c r="J86" s="164"/>
      <c r="K86" s="212">
        <f t="shared" si="7"/>
        <v>0</v>
      </c>
      <c r="L86" s="213" t="s">
        <v>0</v>
      </c>
    </row>
    <row r="87" spans="2:12" x14ac:dyDescent="0.2">
      <c r="B87" s="159"/>
      <c r="C87" s="160"/>
      <c r="D87" s="161"/>
      <c r="E87" s="171"/>
      <c r="F87" s="162"/>
      <c r="G87" s="234" t="s">
        <v>28</v>
      </c>
      <c r="H87" s="163"/>
      <c r="I87" s="163"/>
      <c r="J87" s="164"/>
      <c r="K87" s="212">
        <f t="shared" si="7"/>
        <v>0</v>
      </c>
      <c r="L87" s="213" t="s">
        <v>0</v>
      </c>
    </row>
    <row r="88" spans="2:12" x14ac:dyDescent="0.2">
      <c r="B88" s="159"/>
      <c r="C88" s="160"/>
      <c r="D88" s="161"/>
      <c r="E88" s="171"/>
      <c r="F88" s="162"/>
      <c r="G88" s="234" t="s">
        <v>28</v>
      </c>
      <c r="H88" s="163"/>
      <c r="I88" s="163"/>
      <c r="J88" s="164"/>
      <c r="K88" s="212">
        <f t="shared" si="7"/>
        <v>0</v>
      </c>
      <c r="L88" s="213" t="s">
        <v>0</v>
      </c>
    </row>
    <row r="89" spans="2:12" x14ac:dyDescent="0.2">
      <c r="B89" s="159"/>
      <c r="C89" s="160"/>
      <c r="D89" s="161"/>
      <c r="E89" s="171"/>
      <c r="F89" s="162"/>
      <c r="G89" s="234" t="s">
        <v>28</v>
      </c>
      <c r="H89" s="163"/>
      <c r="I89" s="163"/>
      <c r="J89" s="164"/>
      <c r="K89" s="212">
        <f t="shared" si="7"/>
        <v>0</v>
      </c>
      <c r="L89" s="213" t="s">
        <v>0</v>
      </c>
    </row>
    <row r="90" spans="2:12" x14ac:dyDescent="0.2">
      <c r="B90" s="159"/>
      <c r="C90" s="160"/>
      <c r="D90" s="161"/>
      <c r="E90" s="171"/>
      <c r="F90" s="162"/>
      <c r="G90" s="234" t="s">
        <v>28</v>
      </c>
      <c r="H90" s="163"/>
      <c r="I90" s="163"/>
      <c r="J90" s="164"/>
      <c r="K90" s="212">
        <f t="shared" si="7"/>
        <v>0</v>
      </c>
      <c r="L90" s="213" t="s">
        <v>0</v>
      </c>
    </row>
    <row r="91" spans="2:12" x14ac:dyDescent="0.2">
      <c r="B91" s="159"/>
      <c r="C91" s="160"/>
      <c r="D91" s="161"/>
      <c r="E91" s="171"/>
      <c r="F91" s="162"/>
      <c r="G91" s="234" t="s">
        <v>28</v>
      </c>
      <c r="H91" s="163"/>
      <c r="I91" s="163"/>
      <c r="J91" s="164"/>
      <c r="K91" s="212">
        <f t="shared" si="7"/>
        <v>0</v>
      </c>
      <c r="L91" s="213" t="s">
        <v>0</v>
      </c>
    </row>
    <row r="92" spans="2:12" x14ac:dyDescent="0.2">
      <c r="B92" s="159"/>
      <c r="C92" s="160"/>
      <c r="D92" s="161"/>
      <c r="E92" s="171"/>
      <c r="F92" s="162"/>
      <c r="G92" s="234" t="s">
        <v>28</v>
      </c>
      <c r="H92" s="163"/>
      <c r="I92" s="163"/>
      <c r="J92" s="164"/>
      <c r="K92" s="212">
        <f t="shared" si="7"/>
        <v>0</v>
      </c>
      <c r="L92" s="213" t="s">
        <v>0</v>
      </c>
    </row>
    <row r="93" spans="2:12" x14ac:dyDescent="0.2">
      <c r="B93" s="159"/>
      <c r="C93" s="160"/>
      <c r="D93" s="161"/>
      <c r="E93" s="171"/>
      <c r="F93" s="162"/>
      <c r="G93" s="234" t="s">
        <v>28</v>
      </c>
      <c r="H93" s="163"/>
      <c r="I93" s="163"/>
      <c r="J93" s="164"/>
      <c r="K93" s="212">
        <f t="shared" si="7"/>
        <v>0</v>
      </c>
      <c r="L93" s="213" t="s">
        <v>0</v>
      </c>
    </row>
    <row r="94" spans="2:12" x14ac:dyDescent="0.2">
      <c r="B94" s="159"/>
      <c r="C94" s="160"/>
      <c r="D94" s="161"/>
      <c r="E94" s="171"/>
      <c r="F94" s="162"/>
      <c r="G94" s="234" t="s">
        <v>28</v>
      </c>
      <c r="H94" s="163"/>
      <c r="I94" s="163"/>
      <c r="J94" s="164"/>
      <c r="K94" s="212">
        <f t="shared" si="7"/>
        <v>0</v>
      </c>
      <c r="L94" s="213" t="s">
        <v>0</v>
      </c>
    </row>
    <row r="95" spans="2:12" x14ac:dyDescent="0.2">
      <c r="B95" s="159"/>
      <c r="C95" s="160"/>
      <c r="D95" s="161"/>
      <c r="E95" s="171"/>
      <c r="F95" s="162"/>
      <c r="G95" s="234" t="s">
        <v>28</v>
      </c>
      <c r="H95" s="163"/>
      <c r="I95" s="163"/>
      <c r="J95" s="164"/>
      <c r="K95" s="212">
        <f t="shared" si="7"/>
        <v>0</v>
      </c>
      <c r="L95" s="213" t="s">
        <v>0</v>
      </c>
    </row>
    <row r="96" spans="2:12" x14ac:dyDescent="0.2">
      <c r="B96" s="159"/>
      <c r="C96" s="160"/>
      <c r="D96" s="161"/>
      <c r="E96" s="171"/>
      <c r="F96" s="162"/>
      <c r="G96" s="234" t="s">
        <v>28</v>
      </c>
      <c r="H96" s="163"/>
      <c r="I96" s="163"/>
      <c r="J96" s="164"/>
      <c r="K96" s="212">
        <f t="shared" si="7"/>
        <v>0</v>
      </c>
      <c r="L96" s="213" t="s">
        <v>0</v>
      </c>
    </row>
    <row r="97" spans="2:12" x14ac:dyDescent="0.2">
      <c r="B97" s="159"/>
      <c r="C97" s="160"/>
      <c r="D97" s="161"/>
      <c r="E97" s="171"/>
      <c r="F97" s="162"/>
      <c r="G97" s="234" t="s">
        <v>28</v>
      </c>
      <c r="H97" s="163"/>
      <c r="I97" s="163"/>
      <c r="J97" s="164"/>
      <c r="K97" s="212">
        <f t="shared" si="7"/>
        <v>0</v>
      </c>
      <c r="L97" s="213" t="s">
        <v>0</v>
      </c>
    </row>
    <row r="98" spans="2:12" x14ac:dyDescent="0.2">
      <c r="B98" s="159"/>
      <c r="C98" s="160"/>
      <c r="D98" s="161"/>
      <c r="E98" s="171"/>
      <c r="F98" s="162"/>
      <c r="G98" s="234" t="s">
        <v>28</v>
      </c>
      <c r="H98" s="163"/>
      <c r="I98" s="163"/>
      <c r="J98" s="164"/>
      <c r="K98" s="212">
        <f t="shared" si="7"/>
        <v>0</v>
      </c>
      <c r="L98" s="213" t="s">
        <v>0</v>
      </c>
    </row>
    <row r="99" spans="2:12" x14ac:dyDescent="0.2">
      <c r="B99" s="159"/>
      <c r="C99" s="160"/>
      <c r="D99" s="161"/>
      <c r="E99" s="171"/>
      <c r="F99" s="162"/>
      <c r="G99" s="234" t="s">
        <v>28</v>
      </c>
      <c r="H99" s="163"/>
      <c r="I99" s="163"/>
      <c r="J99" s="164"/>
      <c r="K99" s="212">
        <f t="shared" si="7"/>
        <v>0</v>
      </c>
      <c r="L99" s="213" t="s">
        <v>0</v>
      </c>
    </row>
    <row r="100" spans="2:12" x14ac:dyDescent="0.2">
      <c r="B100" s="159"/>
      <c r="C100" s="160"/>
      <c r="D100" s="161"/>
      <c r="E100" s="171"/>
      <c r="F100" s="162"/>
      <c r="G100" s="234" t="s">
        <v>28</v>
      </c>
      <c r="H100" s="163"/>
      <c r="I100" s="163"/>
      <c r="J100" s="164"/>
      <c r="K100" s="212">
        <f t="shared" si="7"/>
        <v>0</v>
      </c>
      <c r="L100" s="213" t="s">
        <v>0</v>
      </c>
    </row>
    <row r="101" spans="2:12" x14ac:dyDescent="0.2">
      <c r="B101" s="159"/>
      <c r="C101" s="160"/>
      <c r="D101" s="161"/>
      <c r="E101" s="171"/>
      <c r="F101" s="162"/>
      <c r="G101" s="234" t="s">
        <v>28</v>
      </c>
      <c r="H101" s="163"/>
      <c r="I101" s="163"/>
      <c r="J101" s="164"/>
      <c r="K101" s="212">
        <f t="shared" si="7"/>
        <v>0</v>
      </c>
      <c r="L101" s="213" t="s">
        <v>0</v>
      </c>
    </row>
    <row r="102" spans="2:12" x14ac:dyDescent="0.2">
      <c r="B102" s="159"/>
      <c r="C102" s="160"/>
      <c r="D102" s="161"/>
      <c r="E102" s="171"/>
      <c r="F102" s="162"/>
      <c r="G102" s="234" t="s">
        <v>28</v>
      </c>
      <c r="H102" s="163"/>
      <c r="I102" s="163"/>
      <c r="J102" s="164"/>
      <c r="K102" s="212">
        <f t="shared" si="7"/>
        <v>0</v>
      </c>
      <c r="L102" s="213" t="s">
        <v>0</v>
      </c>
    </row>
    <row r="103" spans="2:12" x14ac:dyDescent="0.2">
      <c r="B103" s="159"/>
      <c r="C103" s="160"/>
      <c r="D103" s="161"/>
      <c r="E103" s="171"/>
      <c r="F103" s="162"/>
      <c r="G103" s="234" t="s">
        <v>28</v>
      </c>
      <c r="H103" s="163"/>
      <c r="I103" s="163"/>
      <c r="J103" s="164"/>
      <c r="K103" s="212">
        <f t="shared" si="7"/>
        <v>0</v>
      </c>
      <c r="L103" s="213" t="s">
        <v>0</v>
      </c>
    </row>
    <row r="104" spans="2:12" x14ac:dyDescent="0.2">
      <c r="B104" s="159"/>
      <c r="C104" s="160"/>
      <c r="D104" s="161"/>
      <c r="E104" s="171"/>
      <c r="F104" s="162"/>
      <c r="G104" s="234" t="s">
        <v>28</v>
      </c>
      <c r="H104" s="163"/>
      <c r="I104" s="163"/>
      <c r="J104" s="164"/>
      <c r="K104" s="212">
        <f t="shared" si="7"/>
        <v>0</v>
      </c>
      <c r="L104" s="213" t="s">
        <v>0</v>
      </c>
    </row>
    <row r="105" spans="2:12" x14ac:dyDescent="0.2">
      <c r="B105" s="159"/>
      <c r="C105" s="160"/>
      <c r="D105" s="161"/>
      <c r="E105" s="171"/>
      <c r="F105" s="162"/>
      <c r="G105" s="234" t="s">
        <v>28</v>
      </c>
      <c r="H105" s="163"/>
      <c r="I105" s="163"/>
      <c r="J105" s="164"/>
      <c r="K105" s="212">
        <f t="shared" si="7"/>
        <v>0</v>
      </c>
      <c r="L105" s="213" t="s">
        <v>0</v>
      </c>
    </row>
    <row r="106" spans="2:12" x14ac:dyDescent="0.2">
      <c r="B106" s="159"/>
      <c r="C106" s="160"/>
      <c r="D106" s="161"/>
      <c r="E106" s="171"/>
      <c r="F106" s="162"/>
      <c r="G106" s="234" t="s">
        <v>28</v>
      </c>
      <c r="H106" s="163"/>
      <c r="I106" s="163"/>
      <c r="J106" s="164"/>
      <c r="K106" s="212">
        <f t="shared" si="7"/>
        <v>0</v>
      </c>
      <c r="L106" s="213" t="s">
        <v>0</v>
      </c>
    </row>
    <row r="107" spans="2:12" x14ac:dyDescent="0.2">
      <c r="B107" s="159"/>
      <c r="C107" s="160"/>
      <c r="D107" s="161"/>
      <c r="E107" s="171"/>
      <c r="F107" s="162"/>
      <c r="G107" s="234" t="s">
        <v>28</v>
      </c>
      <c r="H107" s="163"/>
      <c r="I107" s="163"/>
      <c r="J107" s="164"/>
      <c r="K107" s="212">
        <f t="shared" si="7"/>
        <v>0</v>
      </c>
      <c r="L107" s="213" t="s">
        <v>0</v>
      </c>
    </row>
    <row r="108" spans="2:12" x14ac:dyDescent="0.2">
      <c r="B108" s="159"/>
      <c r="C108" s="160"/>
      <c r="D108" s="161"/>
      <c r="E108" s="171"/>
      <c r="F108" s="162"/>
      <c r="G108" s="234" t="s">
        <v>28</v>
      </c>
      <c r="H108" s="163"/>
      <c r="I108" s="163"/>
      <c r="J108" s="164"/>
      <c r="K108" s="212">
        <f t="shared" si="7"/>
        <v>0</v>
      </c>
      <c r="L108" s="213" t="s">
        <v>0</v>
      </c>
    </row>
    <row r="109" spans="2:12" x14ac:dyDescent="0.2">
      <c r="B109" s="159"/>
      <c r="C109" s="160"/>
      <c r="D109" s="161"/>
      <c r="E109" s="171"/>
      <c r="F109" s="162"/>
      <c r="G109" s="234" t="s">
        <v>28</v>
      </c>
      <c r="H109" s="163"/>
      <c r="I109" s="163"/>
      <c r="J109" s="164"/>
      <c r="K109" s="212">
        <f t="shared" si="7"/>
        <v>0</v>
      </c>
      <c r="L109" s="213" t="s">
        <v>0</v>
      </c>
    </row>
    <row r="110" spans="2:12" x14ac:dyDescent="0.2">
      <c r="B110" s="159"/>
      <c r="C110" s="160"/>
      <c r="D110" s="161"/>
      <c r="E110" s="171"/>
      <c r="F110" s="162"/>
      <c r="G110" s="234" t="s">
        <v>28</v>
      </c>
      <c r="H110" s="163"/>
      <c r="I110" s="163"/>
      <c r="J110" s="164"/>
      <c r="K110" s="212">
        <f t="shared" si="7"/>
        <v>0</v>
      </c>
      <c r="L110" s="213" t="s">
        <v>0</v>
      </c>
    </row>
    <row r="111" spans="2:12" x14ac:dyDescent="0.2">
      <c r="B111" s="159"/>
      <c r="C111" s="160"/>
      <c r="D111" s="161"/>
      <c r="E111" s="171"/>
      <c r="F111" s="162"/>
      <c r="G111" s="234" t="s">
        <v>28</v>
      </c>
      <c r="H111" s="163"/>
      <c r="I111" s="163"/>
      <c r="J111" s="164"/>
      <c r="K111" s="212">
        <f t="shared" si="7"/>
        <v>0</v>
      </c>
      <c r="L111" s="213" t="s">
        <v>0</v>
      </c>
    </row>
    <row r="112" spans="2:12" x14ac:dyDescent="0.2">
      <c r="B112" s="159"/>
      <c r="C112" s="160"/>
      <c r="D112" s="161"/>
      <c r="E112" s="171"/>
      <c r="F112" s="162"/>
      <c r="G112" s="234" t="s">
        <v>28</v>
      </c>
      <c r="H112" s="163"/>
      <c r="I112" s="163"/>
      <c r="J112" s="164"/>
      <c r="K112" s="212">
        <f t="shared" si="7"/>
        <v>0</v>
      </c>
      <c r="L112" s="213" t="s">
        <v>0</v>
      </c>
    </row>
    <row r="113" spans="2:12" x14ac:dyDescent="0.2">
      <c r="B113" s="159"/>
      <c r="C113" s="160"/>
      <c r="D113" s="161"/>
      <c r="E113" s="171"/>
      <c r="F113" s="162"/>
      <c r="G113" s="234" t="s">
        <v>28</v>
      </c>
      <c r="H113" s="163"/>
      <c r="I113" s="163"/>
      <c r="J113" s="164"/>
      <c r="K113" s="212">
        <f t="shared" si="7"/>
        <v>0</v>
      </c>
      <c r="L113" s="213" t="s">
        <v>0</v>
      </c>
    </row>
    <row r="114" spans="2:12" x14ac:dyDescent="0.2">
      <c r="B114" s="159"/>
      <c r="C114" s="160"/>
      <c r="D114" s="161"/>
      <c r="E114" s="171"/>
      <c r="F114" s="162"/>
      <c r="G114" s="234" t="s">
        <v>28</v>
      </c>
      <c r="H114" s="163"/>
      <c r="I114" s="163"/>
      <c r="J114" s="164"/>
      <c r="K114" s="212">
        <f t="shared" si="7"/>
        <v>0</v>
      </c>
      <c r="L114" s="213" t="s">
        <v>0</v>
      </c>
    </row>
    <row r="115" spans="2:12" x14ac:dyDescent="0.2">
      <c r="B115" s="159"/>
      <c r="C115" s="160"/>
      <c r="D115" s="161"/>
      <c r="E115" s="171"/>
      <c r="F115" s="162"/>
      <c r="G115" s="234" t="s">
        <v>28</v>
      </c>
      <c r="H115" s="163"/>
      <c r="I115" s="163"/>
      <c r="J115" s="164"/>
      <c r="K115" s="212">
        <f t="shared" si="7"/>
        <v>0</v>
      </c>
      <c r="L115" s="213" t="s">
        <v>0</v>
      </c>
    </row>
    <row r="116" spans="2:12" x14ac:dyDescent="0.2">
      <c r="B116" s="159"/>
      <c r="C116" s="160"/>
      <c r="D116" s="161"/>
      <c r="E116" s="171"/>
      <c r="F116" s="162"/>
      <c r="G116" s="234" t="s">
        <v>28</v>
      </c>
      <c r="H116" s="163"/>
      <c r="I116" s="163"/>
      <c r="J116" s="164"/>
      <c r="K116" s="212">
        <f t="shared" si="7"/>
        <v>0</v>
      </c>
      <c r="L116" s="213" t="s">
        <v>0</v>
      </c>
    </row>
    <row r="117" spans="2:12" x14ac:dyDescent="0.2">
      <c r="B117" s="159"/>
      <c r="C117" s="160"/>
      <c r="D117" s="161"/>
      <c r="E117" s="171"/>
      <c r="F117" s="162"/>
      <c r="G117" s="234" t="s">
        <v>28</v>
      </c>
      <c r="H117" s="163"/>
      <c r="I117" s="163"/>
      <c r="J117" s="164"/>
      <c r="K117" s="212">
        <f t="shared" si="7"/>
        <v>0</v>
      </c>
      <c r="L117" s="213" t="s">
        <v>0</v>
      </c>
    </row>
    <row r="118" spans="2:12" x14ac:dyDescent="0.2">
      <c r="B118" s="159"/>
      <c r="C118" s="160"/>
      <c r="D118" s="161"/>
      <c r="E118" s="171"/>
      <c r="F118" s="162"/>
      <c r="G118" s="234" t="s">
        <v>28</v>
      </c>
      <c r="H118" s="163"/>
      <c r="I118" s="163"/>
      <c r="J118" s="164"/>
      <c r="K118" s="212">
        <f t="shared" si="7"/>
        <v>0</v>
      </c>
      <c r="L118" s="213" t="s">
        <v>0</v>
      </c>
    </row>
    <row r="119" spans="2:12" x14ac:dyDescent="0.2">
      <c r="B119" s="159"/>
      <c r="C119" s="160"/>
      <c r="D119" s="161"/>
      <c r="E119" s="171"/>
      <c r="F119" s="162"/>
      <c r="G119" s="234" t="s">
        <v>28</v>
      </c>
      <c r="H119" s="163"/>
      <c r="I119" s="163"/>
      <c r="J119" s="164"/>
      <c r="K119" s="212">
        <f t="shared" si="7"/>
        <v>0</v>
      </c>
      <c r="L119" s="213" t="s">
        <v>0</v>
      </c>
    </row>
    <row r="120" spans="2:12" x14ac:dyDescent="0.2">
      <c r="B120" s="159"/>
      <c r="C120" s="160"/>
      <c r="D120" s="161"/>
      <c r="E120" s="171"/>
      <c r="F120" s="162"/>
      <c r="G120" s="234" t="s">
        <v>28</v>
      </c>
      <c r="H120" s="163"/>
      <c r="I120" s="163"/>
      <c r="J120" s="164"/>
      <c r="K120" s="212">
        <f t="shared" si="7"/>
        <v>0</v>
      </c>
      <c r="L120" s="213" t="s">
        <v>0</v>
      </c>
    </row>
    <row r="121" spans="2:12" x14ac:dyDescent="0.2">
      <c r="B121" s="159"/>
      <c r="C121" s="160"/>
      <c r="D121" s="161"/>
      <c r="E121" s="171"/>
      <c r="F121" s="162"/>
      <c r="G121" s="234" t="s">
        <v>28</v>
      </c>
      <c r="H121" s="163"/>
      <c r="I121" s="163"/>
      <c r="J121" s="164"/>
      <c r="K121" s="212">
        <f t="shared" si="7"/>
        <v>0</v>
      </c>
      <c r="L121" s="213" t="s">
        <v>0</v>
      </c>
    </row>
    <row r="122" spans="2:12" x14ac:dyDescent="0.2">
      <c r="B122" s="159"/>
      <c r="C122" s="160"/>
      <c r="D122" s="161"/>
      <c r="E122" s="171"/>
      <c r="F122" s="162"/>
      <c r="G122" s="234" t="s">
        <v>28</v>
      </c>
      <c r="H122" s="163"/>
      <c r="I122" s="163"/>
      <c r="J122" s="164"/>
      <c r="K122" s="212">
        <f t="shared" si="7"/>
        <v>0</v>
      </c>
      <c r="L122" s="213" t="s">
        <v>0</v>
      </c>
    </row>
    <row r="123" spans="2:12" x14ac:dyDescent="0.2">
      <c r="B123" s="159"/>
      <c r="C123" s="160"/>
      <c r="D123" s="161"/>
      <c r="E123" s="171"/>
      <c r="F123" s="162"/>
      <c r="G123" s="234" t="s">
        <v>28</v>
      </c>
      <c r="H123" s="163"/>
      <c r="I123" s="163"/>
      <c r="J123" s="164"/>
      <c r="K123" s="212">
        <f t="shared" si="7"/>
        <v>0</v>
      </c>
      <c r="L123" s="213" t="s">
        <v>0</v>
      </c>
    </row>
    <row r="124" spans="2:12" x14ac:dyDescent="0.2">
      <c r="B124" s="159"/>
      <c r="C124" s="160"/>
      <c r="D124" s="161"/>
      <c r="E124" s="171"/>
      <c r="F124" s="162"/>
      <c r="G124" s="234" t="s">
        <v>28</v>
      </c>
      <c r="H124" s="163"/>
      <c r="I124" s="163"/>
      <c r="J124" s="164"/>
      <c r="K124" s="212">
        <f t="shared" si="7"/>
        <v>0</v>
      </c>
      <c r="L124" s="213" t="s">
        <v>0</v>
      </c>
    </row>
    <row r="125" spans="2:12" x14ac:dyDescent="0.2">
      <c r="B125" s="159"/>
      <c r="C125" s="160"/>
      <c r="D125" s="161"/>
      <c r="E125" s="171"/>
      <c r="F125" s="162"/>
      <c r="G125" s="234" t="s">
        <v>28</v>
      </c>
      <c r="H125" s="163"/>
      <c r="I125" s="163"/>
      <c r="J125" s="164"/>
      <c r="K125" s="212">
        <f t="shared" si="7"/>
        <v>0</v>
      </c>
      <c r="L125" s="213" t="s">
        <v>0</v>
      </c>
    </row>
    <row r="126" spans="2:12" x14ac:dyDescent="0.2">
      <c r="B126" s="159"/>
      <c r="C126" s="160"/>
      <c r="D126" s="161"/>
      <c r="E126" s="171"/>
      <c r="F126" s="162"/>
      <c r="G126" s="234" t="s">
        <v>28</v>
      </c>
      <c r="H126" s="163"/>
      <c r="I126" s="163"/>
      <c r="J126" s="164"/>
      <c r="K126" s="212">
        <f t="shared" si="7"/>
        <v>0</v>
      </c>
      <c r="L126" s="213" t="s">
        <v>0</v>
      </c>
    </row>
    <row r="127" spans="2:12" x14ac:dyDescent="0.2">
      <c r="B127" s="159"/>
      <c r="C127" s="160"/>
      <c r="D127" s="161"/>
      <c r="E127" s="171"/>
      <c r="F127" s="162"/>
      <c r="G127" s="234" t="s">
        <v>28</v>
      </c>
      <c r="H127" s="163"/>
      <c r="I127" s="163"/>
      <c r="J127" s="164"/>
      <c r="K127" s="212">
        <f t="shared" si="7"/>
        <v>0</v>
      </c>
      <c r="L127" s="213" t="s">
        <v>0</v>
      </c>
    </row>
    <row r="128" spans="2:12" x14ac:dyDescent="0.2">
      <c r="B128" s="159"/>
      <c r="C128" s="160"/>
      <c r="D128" s="161"/>
      <c r="E128" s="171"/>
      <c r="F128" s="162"/>
      <c r="G128" s="234" t="s">
        <v>28</v>
      </c>
      <c r="H128" s="163"/>
      <c r="I128" s="163"/>
      <c r="J128" s="164"/>
      <c r="K128" s="212">
        <f t="shared" si="7"/>
        <v>0</v>
      </c>
      <c r="L128" s="213" t="s">
        <v>0</v>
      </c>
    </row>
    <row r="129" spans="2:12" x14ac:dyDescent="0.2">
      <c r="B129" s="159"/>
      <c r="C129" s="160"/>
      <c r="D129" s="161"/>
      <c r="E129" s="171"/>
      <c r="F129" s="162"/>
      <c r="G129" s="234" t="s">
        <v>28</v>
      </c>
      <c r="H129" s="163"/>
      <c r="I129" s="163"/>
      <c r="J129" s="164"/>
      <c r="K129" s="212">
        <f t="shared" si="7"/>
        <v>0</v>
      </c>
      <c r="L129" s="213" t="s">
        <v>0</v>
      </c>
    </row>
    <row r="130" spans="2:12" x14ac:dyDescent="0.2">
      <c r="B130" s="159"/>
      <c r="C130" s="160"/>
      <c r="D130" s="161"/>
      <c r="E130" s="171"/>
      <c r="F130" s="162"/>
      <c r="G130" s="234" t="s">
        <v>28</v>
      </c>
      <c r="H130" s="163"/>
      <c r="I130" s="163"/>
      <c r="J130" s="164"/>
      <c r="K130" s="212">
        <f t="shared" si="7"/>
        <v>0</v>
      </c>
      <c r="L130" s="213" t="s">
        <v>0</v>
      </c>
    </row>
    <row r="131" spans="2:12" x14ac:dyDescent="0.2">
      <c r="B131" s="159"/>
      <c r="C131" s="160"/>
      <c r="D131" s="161"/>
      <c r="E131" s="171"/>
      <c r="F131" s="162"/>
      <c r="G131" s="234" t="s">
        <v>28</v>
      </c>
      <c r="H131" s="163"/>
      <c r="I131" s="163"/>
      <c r="J131" s="164"/>
      <c r="K131" s="212">
        <f t="shared" si="7"/>
        <v>0</v>
      </c>
      <c r="L131" s="213" t="s">
        <v>0</v>
      </c>
    </row>
    <row r="132" spans="2:12" x14ac:dyDescent="0.2">
      <c r="B132" s="159"/>
      <c r="C132" s="160"/>
      <c r="D132" s="161"/>
      <c r="E132" s="171"/>
      <c r="F132" s="162"/>
      <c r="G132" s="234" t="s">
        <v>28</v>
      </c>
      <c r="H132" s="163"/>
      <c r="I132" s="163"/>
      <c r="J132" s="164"/>
      <c r="K132" s="212">
        <f t="shared" si="7"/>
        <v>0</v>
      </c>
      <c r="L132" s="213" t="s">
        <v>0</v>
      </c>
    </row>
    <row r="133" spans="2:12" x14ac:dyDescent="0.2">
      <c r="B133" s="159"/>
      <c r="C133" s="160"/>
      <c r="D133" s="161"/>
      <c r="E133" s="171"/>
      <c r="F133" s="162"/>
      <c r="G133" s="234" t="s">
        <v>28</v>
      </c>
      <c r="H133" s="163"/>
      <c r="I133" s="163"/>
      <c r="J133" s="164"/>
      <c r="K133" s="212">
        <f t="shared" si="7"/>
        <v>0</v>
      </c>
      <c r="L133" s="213" t="s">
        <v>0</v>
      </c>
    </row>
    <row r="134" spans="2:12" x14ac:dyDescent="0.2">
      <c r="B134" s="159"/>
      <c r="C134" s="160"/>
      <c r="D134" s="161"/>
      <c r="E134" s="171"/>
      <c r="F134" s="162"/>
      <c r="G134" s="234" t="s">
        <v>28</v>
      </c>
      <c r="H134" s="163"/>
      <c r="I134" s="163"/>
      <c r="J134" s="164"/>
      <c r="K134" s="212">
        <f t="shared" si="7"/>
        <v>0</v>
      </c>
      <c r="L134" s="213" t="s">
        <v>0</v>
      </c>
    </row>
    <row r="135" spans="2:12" x14ac:dyDescent="0.2">
      <c r="B135" s="159"/>
      <c r="C135" s="160"/>
      <c r="D135" s="161"/>
      <c r="E135" s="171"/>
      <c r="F135" s="162"/>
      <c r="G135" s="234" t="s">
        <v>28</v>
      </c>
      <c r="H135" s="163"/>
      <c r="I135" s="163"/>
      <c r="J135" s="164"/>
      <c r="K135" s="212">
        <f t="shared" si="7"/>
        <v>0</v>
      </c>
      <c r="L135" s="213" t="s">
        <v>0</v>
      </c>
    </row>
    <row r="136" spans="2:12" x14ac:dyDescent="0.2">
      <c r="B136" s="159"/>
      <c r="C136" s="160"/>
      <c r="D136" s="161"/>
      <c r="E136" s="171"/>
      <c r="F136" s="162"/>
      <c r="G136" s="234" t="s">
        <v>28</v>
      </c>
      <c r="H136" s="163"/>
      <c r="I136" s="163"/>
      <c r="J136" s="164"/>
      <c r="K136" s="212">
        <f t="shared" si="7"/>
        <v>0</v>
      </c>
      <c r="L136" s="213" t="s">
        <v>0</v>
      </c>
    </row>
    <row r="137" spans="2:12" x14ac:dyDescent="0.2">
      <c r="B137" s="159"/>
      <c r="C137" s="160"/>
      <c r="D137" s="161"/>
      <c r="E137" s="171"/>
      <c r="F137" s="162"/>
      <c r="G137" s="234" t="s">
        <v>28</v>
      </c>
      <c r="H137" s="163"/>
      <c r="I137" s="163"/>
      <c r="J137" s="164"/>
      <c r="K137" s="212">
        <f t="shared" si="7"/>
        <v>0</v>
      </c>
      <c r="L137" s="213" t="s">
        <v>0</v>
      </c>
    </row>
    <row r="138" spans="2:12" x14ac:dyDescent="0.2">
      <c r="B138" s="159"/>
      <c r="C138" s="160"/>
      <c r="D138" s="161"/>
      <c r="E138" s="171"/>
      <c r="F138" s="162"/>
      <c r="G138" s="234" t="s">
        <v>28</v>
      </c>
      <c r="H138" s="163"/>
      <c r="I138" s="163"/>
      <c r="J138" s="164"/>
      <c r="K138" s="212">
        <f t="shared" si="7"/>
        <v>0</v>
      </c>
      <c r="L138" s="213" t="s">
        <v>0</v>
      </c>
    </row>
    <row r="139" spans="2:12" x14ac:dyDescent="0.2">
      <c r="B139" s="159"/>
      <c r="C139" s="160"/>
      <c r="D139" s="161"/>
      <c r="E139" s="171"/>
      <c r="F139" s="162"/>
      <c r="G139" s="234" t="s">
        <v>28</v>
      </c>
      <c r="H139" s="163"/>
      <c r="I139" s="163"/>
      <c r="J139" s="164"/>
      <c r="K139" s="212">
        <f t="shared" si="7"/>
        <v>0</v>
      </c>
      <c r="L139" s="213" t="s">
        <v>0</v>
      </c>
    </row>
    <row r="140" spans="2:12" x14ac:dyDescent="0.2">
      <c r="B140" s="159"/>
      <c r="C140" s="160"/>
      <c r="D140" s="161"/>
      <c r="E140" s="171"/>
      <c r="F140" s="162"/>
      <c r="G140" s="234" t="s">
        <v>28</v>
      </c>
      <c r="H140" s="163"/>
      <c r="I140" s="163"/>
      <c r="J140" s="164"/>
      <c r="K140" s="212">
        <f t="shared" si="7"/>
        <v>0</v>
      </c>
      <c r="L140" s="213" t="s">
        <v>0</v>
      </c>
    </row>
    <row r="141" spans="2:12" x14ac:dyDescent="0.2">
      <c r="B141" s="159"/>
      <c r="C141" s="160"/>
      <c r="D141" s="161"/>
      <c r="E141" s="171"/>
      <c r="F141" s="162"/>
      <c r="G141" s="234" t="s">
        <v>28</v>
      </c>
      <c r="H141" s="163"/>
      <c r="I141" s="163"/>
      <c r="J141" s="164"/>
      <c r="K141" s="212">
        <f t="shared" si="7"/>
        <v>0</v>
      </c>
      <c r="L141" s="213" t="s">
        <v>0</v>
      </c>
    </row>
    <row r="142" spans="2:12" x14ac:dyDescent="0.2">
      <c r="B142" s="159"/>
      <c r="C142" s="160"/>
      <c r="D142" s="161"/>
      <c r="E142" s="171"/>
      <c r="F142" s="162"/>
      <c r="G142" s="234" t="s">
        <v>28</v>
      </c>
      <c r="H142" s="163"/>
      <c r="I142" s="163"/>
      <c r="J142" s="164"/>
      <c r="K142" s="212">
        <f t="shared" si="7"/>
        <v>0</v>
      </c>
      <c r="L142" s="213" t="s">
        <v>0</v>
      </c>
    </row>
    <row r="143" spans="2:12" x14ac:dyDescent="0.2">
      <c r="B143" s="159"/>
      <c r="C143" s="160"/>
      <c r="D143" s="161"/>
      <c r="E143" s="171"/>
      <c r="F143" s="162"/>
      <c r="G143" s="234" t="s">
        <v>28</v>
      </c>
      <c r="H143" s="163"/>
      <c r="I143" s="163"/>
      <c r="J143" s="164"/>
      <c r="K143" s="212">
        <f t="shared" si="7"/>
        <v>0</v>
      </c>
      <c r="L143" s="213" t="s">
        <v>0</v>
      </c>
    </row>
    <row r="144" spans="2:12" x14ac:dyDescent="0.2">
      <c r="B144" s="159"/>
      <c r="C144" s="160"/>
      <c r="D144" s="161"/>
      <c r="E144" s="171"/>
      <c r="F144" s="162"/>
      <c r="G144" s="234" t="s">
        <v>28</v>
      </c>
      <c r="H144" s="163"/>
      <c r="I144" s="163"/>
      <c r="J144" s="164"/>
      <c r="K144" s="212">
        <f t="shared" si="7"/>
        <v>0</v>
      </c>
      <c r="L144" s="213" t="s">
        <v>0</v>
      </c>
    </row>
    <row r="145" spans="2:12" x14ac:dyDescent="0.2">
      <c r="B145" s="159"/>
      <c r="C145" s="160"/>
      <c r="D145" s="161"/>
      <c r="E145" s="171"/>
      <c r="F145" s="162"/>
      <c r="G145" s="234" t="s">
        <v>28</v>
      </c>
      <c r="H145" s="163"/>
      <c r="I145" s="163"/>
      <c r="J145" s="164"/>
      <c r="K145" s="212">
        <f t="shared" si="7"/>
        <v>0</v>
      </c>
      <c r="L145" s="213" t="s">
        <v>0</v>
      </c>
    </row>
    <row r="146" spans="2:12" x14ac:dyDescent="0.2">
      <c r="B146" s="159"/>
      <c r="C146" s="160"/>
      <c r="D146" s="161"/>
      <c r="E146" s="171"/>
      <c r="F146" s="162"/>
      <c r="G146" s="234" t="s">
        <v>28</v>
      </c>
      <c r="H146" s="163"/>
      <c r="I146" s="163"/>
      <c r="J146" s="164"/>
      <c r="K146" s="212">
        <f t="shared" si="7"/>
        <v>0</v>
      </c>
      <c r="L146" s="213" t="s">
        <v>0</v>
      </c>
    </row>
    <row r="147" spans="2:12" x14ac:dyDescent="0.2">
      <c r="B147" s="159"/>
      <c r="C147" s="160"/>
      <c r="D147" s="161"/>
      <c r="E147" s="171"/>
      <c r="F147" s="162"/>
      <c r="G147" s="234" t="s">
        <v>28</v>
      </c>
      <c r="H147" s="163"/>
      <c r="I147" s="163"/>
      <c r="J147" s="164"/>
      <c r="K147" s="212">
        <f t="shared" si="7"/>
        <v>0</v>
      </c>
      <c r="L147" s="213" t="s">
        <v>0</v>
      </c>
    </row>
    <row r="148" spans="2:12" x14ac:dyDescent="0.2">
      <c r="B148" s="159"/>
      <c r="C148" s="160"/>
      <c r="D148" s="161"/>
      <c r="E148" s="171"/>
      <c r="F148" s="162"/>
      <c r="G148" s="234" t="s">
        <v>28</v>
      </c>
      <c r="H148" s="163"/>
      <c r="I148" s="163"/>
      <c r="J148" s="164"/>
      <c r="K148" s="212">
        <f t="shared" si="7"/>
        <v>0</v>
      </c>
      <c r="L148" s="213" t="s">
        <v>0</v>
      </c>
    </row>
    <row r="149" spans="2:12" x14ac:dyDescent="0.2">
      <c r="B149" s="159"/>
      <c r="C149" s="160"/>
      <c r="D149" s="161"/>
      <c r="E149" s="171"/>
      <c r="F149" s="162"/>
      <c r="G149" s="234" t="s">
        <v>28</v>
      </c>
      <c r="H149" s="163"/>
      <c r="I149" s="163"/>
      <c r="J149" s="164"/>
      <c r="K149" s="212">
        <f t="shared" ref="K149:K212" si="8">F149*H149</f>
        <v>0</v>
      </c>
      <c r="L149" s="213" t="s">
        <v>0</v>
      </c>
    </row>
    <row r="150" spans="2:12" x14ac:dyDescent="0.2">
      <c r="B150" s="159"/>
      <c r="C150" s="160"/>
      <c r="D150" s="161"/>
      <c r="E150" s="171"/>
      <c r="F150" s="162"/>
      <c r="G150" s="234" t="s">
        <v>28</v>
      </c>
      <c r="H150" s="163"/>
      <c r="I150" s="163"/>
      <c r="J150" s="164"/>
      <c r="K150" s="212">
        <f t="shared" si="8"/>
        <v>0</v>
      </c>
      <c r="L150" s="213" t="s">
        <v>0</v>
      </c>
    </row>
    <row r="151" spans="2:12" x14ac:dyDescent="0.2">
      <c r="B151" s="159"/>
      <c r="C151" s="160"/>
      <c r="D151" s="161"/>
      <c r="E151" s="171"/>
      <c r="F151" s="162"/>
      <c r="G151" s="234" t="s">
        <v>28</v>
      </c>
      <c r="H151" s="163"/>
      <c r="I151" s="163"/>
      <c r="J151" s="164"/>
      <c r="K151" s="212">
        <f t="shared" si="8"/>
        <v>0</v>
      </c>
      <c r="L151" s="213" t="s">
        <v>0</v>
      </c>
    </row>
    <row r="152" spans="2:12" x14ac:dyDescent="0.2">
      <c r="B152" s="159"/>
      <c r="C152" s="160"/>
      <c r="D152" s="161"/>
      <c r="E152" s="171"/>
      <c r="F152" s="162"/>
      <c r="G152" s="234" t="s">
        <v>28</v>
      </c>
      <c r="H152" s="163"/>
      <c r="I152" s="163"/>
      <c r="J152" s="164"/>
      <c r="K152" s="212">
        <f t="shared" si="8"/>
        <v>0</v>
      </c>
      <c r="L152" s="213" t="s">
        <v>0</v>
      </c>
    </row>
    <row r="153" spans="2:12" x14ac:dyDescent="0.2">
      <c r="B153" s="159"/>
      <c r="C153" s="160"/>
      <c r="D153" s="161"/>
      <c r="E153" s="171"/>
      <c r="F153" s="162"/>
      <c r="G153" s="234" t="s">
        <v>28</v>
      </c>
      <c r="H153" s="163"/>
      <c r="I153" s="163"/>
      <c r="J153" s="164"/>
      <c r="K153" s="212">
        <f t="shared" si="8"/>
        <v>0</v>
      </c>
      <c r="L153" s="213" t="s">
        <v>0</v>
      </c>
    </row>
    <row r="154" spans="2:12" x14ac:dyDescent="0.2">
      <c r="B154" s="159"/>
      <c r="C154" s="160"/>
      <c r="D154" s="161"/>
      <c r="E154" s="171"/>
      <c r="F154" s="162"/>
      <c r="G154" s="234" t="s">
        <v>28</v>
      </c>
      <c r="H154" s="163"/>
      <c r="I154" s="163"/>
      <c r="J154" s="164"/>
      <c r="K154" s="212">
        <f t="shared" si="8"/>
        <v>0</v>
      </c>
      <c r="L154" s="213" t="s">
        <v>0</v>
      </c>
    </row>
    <row r="155" spans="2:12" x14ac:dyDescent="0.2">
      <c r="B155" s="159"/>
      <c r="C155" s="160"/>
      <c r="D155" s="161"/>
      <c r="E155" s="171"/>
      <c r="F155" s="162"/>
      <c r="G155" s="234" t="s">
        <v>28</v>
      </c>
      <c r="H155" s="163"/>
      <c r="I155" s="163"/>
      <c r="J155" s="164"/>
      <c r="K155" s="212">
        <f t="shared" si="8"/>
        <v>0</v>
      </c>
      <c r="L155" s="213" t="s">
        <v>0</v>
      </c>
    </row>
    <row r="156" spans="2:12" x14ac:dyDescent="0.2">
      <c r="B156" s="159"/>
      <c r="C156" s="160"/>
      <c r="D156" s="161"/>
      <c r="E156" s="171"/>
      <c r="F156" s="162"/>
      <c r="G156" s="234" t="s">
        <v>28</v>
      </c>
      <c r="H156" s="163"/>
      <c r="I156" s="163"/>
      <c r="J156" s="164"/>
      <c r="K156" s="212">
        <f t="shared" si="8"/>
        <v>0</v>
      </c>
      <c r="L156" s="213" t="s">
        <v>0</v>
      </c>
    </row>
    <row r="157" spans="2:12" x14ac:dyDescent="0.2">
      <c r="B157" s="159"/>
      <c r="C157" s="160"/>
      <c r="D157" s="161"/>
      <c r="E157" s="171"/>
      <c r="F157" s="162"/>
      <c r="G157" s="234" t="s">
        <v>28</v>
      </c>
      <c r="H157" s="163"/>
      <c r="I157" s="163"/>
      <c r="J157" s="164"/>
      <c r="K157" s="212">
        <f t="shared" si="8"/>
        <v>0</v>
      </c>
      <c r="L157" s="213" t="s">
        <v>0</v>
      </c>
    </row>
    <row r="158" spans="2:12" x14ac:dyDescent="0.2">
      <c r="B158" s="159"/>
      <c r="C158" s="160"/>
      <c r="D158" s="161"/>
      <c r="E158" s="171"/>
      <c r="F158" s="162"/>
      <c r="G158" s="234" t="s">
        <v>28</v>
      </c>
      <c r="H158" s="163"/>
      <c r="I158" s="163"/>
      <c r="J158" s="164"/>
      <c r="K158" s="212">
        <f t="shared" si="8"/>
        <v>0</v>
      </c>
      <c r="L158" s="213" t="s">
        <v>0</v>
      </c>
    </row>
    <row r="159" spans="2:12" x14ac:dyDescent="0.2">
      <c r="B159" s="159"/>
      <c r="C159" s="160"/>
      <c r="D159" s="161"/>
      <c r="E159" s="171"/>
      <c r="F159" s="162"/>
      <c r="G159" s="234" t="s">
        <v>28</v>
      </c>
      <c r="H159" s="163"/>
      <c r="I159" s="163"/>
      <c r="J159" s="164"/>
      <c r="K159" s="212">
        <f t="shared" si="8"/>
        <v>0</v>
      </c>
      <c r="L159" s="213" t="s">
        <v>0</v>
      </c>
    </row>
    <row r="160" spans="2:12" x14ac:dyDescent="0.2">
      <c r="B160" s="159"/>
      <c r="C160" s="160"/>
      <c r="D160" s="161"/>
      <c r="E160" s="171"/>
      <c r="F160" s="162"/>
      <c r="G160" s="234" t="s">
        <v>28</v>
      </c>
      <c r="H160" s="163"/>
      <c r="I160" s="163"/>
      <c r="J160" s="164"/>
      <c r="K160" s="212">
        <f t="shared" si="8"/>
        <v>0</v>
      </c>
      <c r="L160" s="213" t="s">
        <v>0</v>
      </c>
    </row>
    <row r="161" spans="2:12" x14ac:dyDescent="0.2">
      <c r="B161" s="159"/>
      <c r="C161" s="160"/>
      <c r="D161" s="161"/>
      <c r="E161" s="171"/>
      <c r="F161" s="162"/>
      <c r="G161" s="234" t="s">
        <v>28</v>
      </c>
      <c r="H161" s="163"/>
      <c r="I161" s="163"/>
      <c r="J161" s="164"/>
      <c r="K161" s="212">
        <f t="shared" si="8"/>
        <v>0</v>
      </c>
      <c r="L161" s="213" t="s">
        <v>0</v>
      </c>
    </row>
    <row r="162" spans="2:12" x14ac:dyDescent="0.2">
      <c r="B162" s="159"/>
      <c r="C162" s="160"/>
      <c r="D162" s="161"/>
      <c r="E162" s="171"/>
      <c r="F162" s="162"/>
      <c r="G162" s="234" t="s">
        <v>28</v>
      </c>
      <c r="H162" s="163"/>
      <c r="I162" s="163"/>
      <c r="J162" s="164"/>
      <c r="K162" s="212">
        <f t="shared" si="8"/>
        <v>0</v>
      </c>
      <c r="L162" s="213" t="s">
        <v>0</v>
      </c>
    </row>
    <row r="163" spans="2:12" x14ac:dyDescent="0.2">
      <c r="B163" s="159"/>
      <c r="C163" s="160"/>
      <c r="D163" s="161"/>
      <c r="E163" s="171"/>
      <c r="F163" s="162"/>
      <c r="G163" s="234" t="s">
        <v>28</v>
      </c>
      <c r="H163" s="163"/>
      <c r="I163" s="163"/>
      <c r="J163" s="164"/>
      <c r="K163" s="212">
        <f t="shared" si="8"/>
        <v>0</v>
      </c>
      <c r="L163" s="213" t="s">
        <v>0</v>
      </c>
    </row>
    <row r="164" spans="2:12" x14ac:dyDescent="0.2">
      <c r="B164" s="159"/>
      <c r="C164" s="160"/>
      <c r="D164" s="161"/>
      <c r="E164" s="171"/>
      <c r="F164" s="162"/>
      <c r="G164" s="234" t="s">
        <v>28</v>
      </c>
      <c r="H164" s="163"/>
      <c r="I164" s="163"/>
      <c r="J164" s="164"/>
      <c r="K164" s="212">
        <f t="shared" si="8"/>
        <v>0</v>
      </c>
      <c r="L164" s="213" t="s">
        <v>0</v>
      </c>
    </row>
    <row r="165" spans="2:12" x14ac:dyDescent="0.2">
      <c r="B165" s="159"/>
      <c r="C165" s="160"/>
      <c r="D165" s="161"/>
      <c r="E165" s="171"/>
      <c r="F165" s="162"/>
      <c r="G165" s="234" t="s">
        <v>28</v>
      </c>
      <c r="H165" s="163"/>
      <c r="I165" s="163"/>
      <c r="J165" s="164"/>
      <c r="K165" s="212">
        <f t="shared" si="8"/>
        <v>0</v>
      </c>
      <c r="L165" s="213" t="s">
        <v>0</v>
      </c>
    </row>
    <row r="166" spans="2:12" x14ac:dyDescent="0.2">
      <c r="B166" s="159"/>
      <c r="C166" s="160"/>
      <c r="D166" s="161"/>
      <c r="E166" s="171"/>
      <c r="F166" s="162"/>
      <c r="G166" s="234" t="s">
        <v>28</v>
      </c>
      <c r="H166" s="163"/>
      <c r="I166" s="163"/>
      <c r="J166" s="164"/>
      <c r="K166" s="212">
        <f t="shared" si="8"/>
        <v>0</v>
      </c>
      <c r="L166" s="213" t="s">
        <v>0</v>
      </c>
    </row>
    <row r="167" spans="2:12" x14ac:dyDescent="0.2">
      <c r="B167" s="159"/>
      <c r="C167" s="160"/>
      <c r="D167" s="161"/>
      <c r="E167" s="171"/>
      <c r="F167" s="162"/>
      <c r="G167" s="234" t="s">
        <v>28</v>
      </c>
      <c r="H167" s="163"/>
      <c r="I167" s="163"/>
      <c r="J167" s="164"/>
      <c r="K167" s="212">
        <f t="shared" si="8"/>
        <v>0</v>
      </c>
      <c r="L167" s="213" t="s">
        <v>0</v>
      </c>
    </row>
    <row r="168" spans="2:12" x14ac:dyDescent="0.2">
      <c r="B168" s="159"/>
      <c r="C168" s="160"/>
      <c r="D168" s="161"/>
      <c r="E168" s="171"/>
      <c r="F168" s="162"/>
      <c r="G168" s="234" t="s">
        <v>28</v>
      </c>
      <c r="H168" s="163"/>
      <c r="I168" s="163"/>
      <c r="J168" s="164"/>
      <c r="K168" s="212">
        <f t="shared" si="8"/>
        <v>0</v>
      </c>
      <c r="L168" s="213" t="s">
        <v>0</v>
      </c>
    </row>
    <row r="169" spans="2:12" x14ac:dyDescent="0.2">
      <c r="B169" s="159"/>
      <c r="C169" s="160"/>
      <c r="D169" s="161"/>
      <c r="E169" s="171"/>
      <c r="F169" s="162"/>
      <c r="G169" s="234" t="s">
        <v>28</v>
      </c>
      <c r="H169" s="163"/>
      <c r="I169" s="163"/>
      <c r="J169" s="164"/>
      <c r="K169" s="212">
        <f t="shared" si="8"/>
        <v>0</v>
      </c>
      <c r="L169" s="213" t="s">
        <v>0</v>
      </c>
    </row>
    <row r="170" spans="2:12" x14ac:dyDescent="0.2">
      <c r="B170" s="159"/>
      <c r="C170" s="160"/>
      <c r="D170" s="161"/>
      <c r="E170" s="171"/>
      <c r="F170" s="162"/>
      <c r="G170" s="234" t="s">
        <v>28</v>
      </c>
      <c r="H170" s="163"/>
      <c r="I170" s="163"/>
      <c r="J170" s="164"/>
      <c r="K170" s="212">
        <f t="shared" si="8"/>
        <v>0</v>
      </c>
      <c r="L170" s="213" t="s">
        <v>0</v>
      </c>
    </row>
    <row r="171" spans="2:12" x14ac:dyDescent="0.2">
      <c r="B171" s="159"/>
      <c r="C171" s="160"/>
      <c r="D171" s="161"/>
      <c r="E171" s="171"/>
      <c r="F171" s="162"/>
      <c r="G171" s="234" t="s">
        <v>28</v>
      </c>
      <c r="H171" s="163"/>
      <c r="I171" s="163"/>
      <c r="J171" s="164"/>
      <c r="K171" s="212">
        <f t="shared" si="8"/>
        <v>0</v>
      </c>
      <c r="L171" s="213" t="s">
        <v>0</v>
      </c>
    </row>
    <row r="172" spans="2:12" x14ac:dyDescent="0.2">
      <c r="B172" s="159"/>
      <c r="C172" s="160"/>
      <c r="D172" s="161"/>
      <c r="E172" s="171"/>
      <c r="F172" s="162"/>
      <c r="G172" s="234" t="s">
        <v>28</v>
      </c>
      <c r="H172" s="163"/>
      <c r="I172" s="163"/>
      <c r="J172" s="164"/>
      <c r="K172" s="212">
        <f t="shared" si="8"/>
        <v>0</v>
      </c>
      <c r="L172" s="213" t="s">
        <v>0</v>
      </c>
    </row>
    <row r="173" spans="2:12" x14ac:dyDescent="0.2">
      <c r="B173" s="159"/>
      <c r="C173" s="160"/>
      <c r="D173" s="161"/>
      <c r="E173" s="171"/>
      <c r="F173" s="162"/>
      <c r="G173" s="234" t="s">
        <v>28</v>
      </c>
      <c r="H173" s="163"/>
      <c r="I173" s="163"/>
      <c r="J173" s="164"/>
      <c r="K173" s="212">
        <f t="shared" si="8"/>
        <v>0</v>
      </c>
      <c r="L173" s="213" t="s">
        <v>0</v>
      </c>
    </row>
    <row r="174" spans="2:12" x14ac:dyDescent="0.2">
      <c r="B174" s="159"/>
      <c r="C174" s="160"/>
      <c r="D174" s="161"/>
      <c r="E174" s="171"/>
      <c r="F174" s="162"/>
      <c r="G174" s="234" t="s">
        <v>28</v>
      </c>
      <c r="H174" s="163"/>
      <c r="I174" s="163"/>
      <c r="J174" s="164"/>
      <c r="K174" s="212">
        <f t="shared" si="8"/>
        <v>0</v>
      </c>
      <c r="L174" s="213" t="s">
        <v>0</v>
      </c>
    </row>
    <row r="175" spans="2:12" x14ac:dyDescent="0.2">
      <c r="B175" s="159"/>
      <c r="C175" s="160"/>
      <c r="D175" s="161"/>
      <c r="E175" s="171"/>
      <c r="F175" s="162"/>
      <c r="G175" s="234" t="s">
        <v>28</v>
      </c>
      <c r="H175" s="163"/>
      <c r="I175" s="163"/>
      <c r="J175" s="164"/>
      <c r="K175" s="212">
        <f t="shared" si="8"/>
        <v>0</v>
      </c>
      <c r="L175" s="213" t="s">
        <v>0</v>
      </c>
    </row>
    <row r="176" spans="2:12" x14ac:dyDescent="0.2">
      <c r="B176" s="159"/>
      <c r="C176" s="160"/>
      <c r="D176" s="161"/>
      <c r="E176" s="171"/>
      <c r="F176" s="162"/>
      <c r="G176" s="234" t="s">
        <v>28</v>
      </c>
      <c r="H176" s="163"/>
      <c r="I176" s="163"/>
      <c r="J176" s="164"/>
      <c r="K176" s="212">
        <f t="shared" si="8"/>
        <v>0</v>
      </c>
      <c r="L176" s="213" t="s">
        <v>0</v>
      </c>
    </row>
    <row r="177" spans="2:12" x14ac:dyDescent="0.2">
      <c r="B177" s="159"/>
      <c r="C177" s="160"/>
      <c r="D177" s="161"/>
      <c r="E177" s="171"/>
      <c r="F177" s="162"/>
      <c r="G177" s="234" t="s">
        <v>28</v>
      </c>
      <c r="H177" s="163"/>
      <c r="I177" s="163"/>
      <c r="J177" s="164"/>
      <c r="K177" s="212">
        <f t="shared" si="8"/>
        <v>0</v>
      </c>
      <c r="L177" s="213" t="s">
        <v>0</v>
      </c>
    </row>
    <row r="178" spans="2:12" x14ac:dyDescent="0.2">
      <c r="B178" s="159"/>
      <c r="C178" s="160"/>
      <c r="D178" s="161"/>
      <c r="E178" s="171"/>
      <c r="F178" s="162"/>
      <c r="G178" s="234" t="s">
        <v>28</v>
      </c>
      <c r="H178" s="163"/>
      <c r="I178" s="163"/>
      <c r="J178" s="164"/>
      <c r="K178" s="212">
        <f t="shared" si="8"/>
        <v>0</v>
      </c>
      <c r="L178" s="213" t="s">
        <v>0</v>
      </c>
    </row>
    <row r="179" spans="2:12" x14ac:dyDescent="0.2">
      <c r="B179" s="159"/>
      <c r="C179" s="160"/>
      <c r="D179" s="161"/>
      <c r="E179" s="171"/>
      <c r="F179" s="162"/>
      <c r="G179" s="234" t="s">
        <v>28</v>
      </c>
      <c r="H179" s="163"/>
      <c r="I179" s="163"/>
      <c r="J179" s="164"/>
      <c r="K179" s="212">
        <f t="shared" si="8"/>
        <v>0</v>
      </c>
      <c r="L179" s="213" t="s">
        <v>0</v>
      </c>
    </row>
    <row r="180" spans="2:12" x14ac:dyDescent="0.2">
      <c r="B180" s="159"/>
      <c r="C180" s="160"/>
      <c r="D180" s="161"/>
      <c r="E180" s="171"/>
      <c r="F180" s="162"/>
      <c r="G180" s="234" t="s">
        <v>28</v>
      </c>
      <c r="H180" s="163"/>
      <c r="I180" s="163"/>
      <c r="J180" s="164"/>
      <c r="K180" s="212">
        <f t="shared" si="8"/>
        <v>0</v>
      </c>
      <c r="L180" s="213" t="s">
        <v>0</v>
      </c>
    </row>
    <row r="181" spans="2:12" x14ac:dyDescent="0.2">
      <c r="B181" s="159"/>
      <c r="C181" s="160"/>
      <c r="D181" s="161"/>
      <c r="E181" s="171"/>
      <c r="F181" s="162"/>
      <c r="G181" s="234" t="s">
        <v>28</v>
      </c>
      <c r="H181" s="163"/>
      <c r="I181" s="163"/>
      <c r="J181" s="164"/>
      <c r="K181" s="212">
        <f t="shared" si="8"/>
        <v>0</v>
      </c>
      <c r="L181" s="213" t="s">
        <v>0</v>
      </c>
    </row>
    <row r="182" spans="2:12" x14ac:dyDescent="0.2">
      <c r="B182" s="159"/>
      <c r="C182" s="160"/>
      <c r="D182" s="161"/>
      <c r="E182" s="171"/>
      <c r="F182" s="162"/>
      <c r="G182" s="234" t="s">
        <v>28</v>
      </c>
      <c r="H182" s="163"/>
      <c r="I182" s="163"/>
      <c r="J182" s="164"/>
      <c r="K182" s="212">
        <f t="shared" si="8"/>
        <v>0</v>
      </c>
      <c r="L182" s="213" t="s">
        <v>0</v>
      </c>
    </row>
    <row r="183" spans="2:12" x14ac:dyDescent="0.2">
      <c r="B183" s="159"/>
      <c r="C183" s="160"/>
      <c r="D183" s="161"/>
      <c r="E183" s="171"/>
      <c r="F183" s="162"/>
      <c r="G183" s="234" t="s">
        <v>28</v>
      </c>
      <c r="H183" s="163"/>
      <c r="I183" s="163"/>
      <c r="J183" s="164"/>
      <c r="K183" s="212">
        <f t="shared" si="8"/>
        <v>0</v>
      </c>
      <c r="L183" s="213" t="s">
        <v>0</v>
      </c>
    </row>
    <row r="184" spans="2:12" x14ac:dyDescent="0.2">
      <c r="B184" s="159"/>
      <c r="C184" s="160"/>
      <c r="D184" s="161"/>
      <c r="E184" s="171"/>
      <c r="F184" s="162"/>
      <c r="G184" s="234" t="s">
        <v>28</v>
      </c>
      <c r="H184" s="163"/>
      <c r="I184" s="163"/>
      <c r="J184" s="164"/>
      <c r="K184" s="212">
        <f t="shared" si="8"/>
        <v>0</v>
      </c>
      <c r="L184" s="213" t="s">
        <v>0</v>
      </c>
    </row>
    <row r="185" spans="2:12" x14ac:dyDescent="0.2">
      <c r="B185" s="159"/>
      <c r="C185" s="160"/>
      <c r="D185" s="161"/>
      <c r="E185" s="171"/>
      <c r="F185" s="162"/>
      <c r="G185" s="234" t="s">
        <v>28</v>
      </c>
      <c r="H185" s="163"/>
      <c r="I185" s="163"/>
      <c r="J185" s="164"/>
      <c r="K185" s="212">
        <f t="shared" si="8"/>
        <v>0</v>
      </c>
      <c r="L185" s="213" t="s">
        <v>0</v>
      </c>
    </row>
    <row r="186" spans="2:12" x14ac:dyDescent="0.2">
      <c r="B186" s="159"/>
      <c r="C186" s="160"/>
      <c r="D186" s="161"/>
      <c r="E186" s="171"/>
      <c r="F186" s="162"/>
      <c r="G186" s="234" t="s">
        <v>28</v>
      </c>
      <c r="H186" s="163"/>
      <c r="I186" s="163"/>
      <c r="J186" s="164"/>
      <c r="K186" s="212">
        <f t="shared" si="8"/>
        <v>0</v>
      </c>
      <c r="L186" s="213" t="s">
        <v>0</v>
      </c>
    </row>
    <row r="187" spans="2:12" x14ac:dyDescent="0.2">
      <c r="B187" s="159"/>
      <c r="C187" s="160"/>
      <c r="D187" s="161"/>
      <c r="E187" s="171"/>
      <c r="F187" s="162"/>
      <c r="G187" s="234" t="s">
        <v>28</v>
      </c>
      <c r="H187" s="163"/>
      <c r="I187" s="163"/>
      <c r="J187" s="164"/>
      <c r="K187" s="212">
        <f t="shared" si="8"/>
        <v>0</v>
      </c>
      <c r="L187" s="213" t="s">
        <v>0</v>
      </c>
    </row>
    <row r="188" spans="2:12" x14ac:dyDescent="0.2">
      <c r="B188" s="159"/>
      <c r="C188" s="160"/>
      <c r="D188" s="161"/>
      <c r="E188" s="171"/>
      <c r="F188" s="162"/>
      <c r="G188" s="234" t="s">
        <v>28</v>
      </c>
      <c r="H188" s="163"/>
      <c r="I188" s="163"/>
      <c r="J188" s="164"/>
      <c r="K188" s="212">
        <f t="shared" si="8"/>
        <v>0</v>
      </c>
      <c r="L188" s="213" t="s">
        <v>0</v>
      </c>
    </row>
    <row r="189" spans="2:12" x14ac:dyDescent="0.2">
      <c r="B189" s="159"/>
      <c r="C189" s="160"/>
      <c r="D189" s="161"/>
      <c r="E189" s="171"/>
      <c r="F189" s="162"/>
      <c r="G189" s="234" t="s">
        <v>28</v>
      </c>
      <c r="H189" s="163"/>
      <c r="I189" s="163"/>
      <c r="J189" s="164"/>
      <c r="K189" s="212">
        <f t="shared" si="8"/>
        <v>0</v>
      </c>
      <c r="L189" s="213" t="s">
        <v>0</v>
      </c>
    </row>
    <row r="190" spans="2:12" x14ac:dyDescent="0.2">
      <c r="B190" s="159"/>
      <c r="C190" s="160"/>
      <c r="D190" s="161"/>
      <c r="E190" s="171"/>
      <c r="F190" s="162"/>
      <c r="G190" s="234" t="s">
        <v>28</v>
      </c>
      <c r="H190" s="163"/>
      <c r="I190" s="163"/>
      <c r="J190" s="164"/>
      <c r="K190" s="212">
        <f t="shared" si="8"/>
        <v>0</v>
      </c>
      <c r="L190" s="213" t="s">
        <v>0</v>
      </c>
    </row>
    <row r="191" spans="2:12" x14ac:dyDescent="0.2">
      <c r="B191" s="159"/>
      <c r="C191" s="160"/>
      <c r="D191" s="161"/>
      <c r="E191" s="171"/>
      <c r="F191" s="162"/>
      <c r="G191" s="234" t="s">
        <v>28</v>
      </c>
      <c r="H191" s="163"/>
      <c r="I191" s="163"/>
      <c r="J191" s="164"/>
      <c r="K191" s="212">
        <f t="shared" si="8"/>
        <v>0</v>
      </c>
      <c r="L191" s="213" t="s">
        <v>0</v>
      </c>
    </row>
    <row r="192" spans="2:12" x14ac:dyDescent="0.2">
      <c r="B192" s="159"/>
      <c r="C192" s="160"/>
      <c r="D192" s="161"/>
      <c r="E192" s="171"/>
      <c r="F192" s="162"/>
      <c r="G192" s="234" t="s">
        <v>28</v>
      </c>
      <c r="H192" s="163"/>
      <c r="I192" s="163"/>
      <c r="J192" s="164"/>
      <c r="K192" s="212">
        <f t="shared" si="8"/>
        <v>0</v>
      </c>
      <c r="L192" s="213" t="s">
        <v>0</v>
      </c>
    </row>
    <row r="193" spans="2:12" x14ac:dyDescent="0.2">
      <c r="B193" s="159"/>
      <c r="C193" s="160"/>
      <c r="D193" s="161"/>
      <c r="E193" s="171"/>
      <c r="F193" s="162"/>
      <c r="G193" s="234" t="s">
        <v>28</v>
      </c>
      <c r="H193" s="163"/>
      <c r="I193" s="163"/>
      <c r="J193" s="164"/>
      <c r="K193" s="212">
        <f t="shared" si="8"/>
        <v>0</v>
      </c>
      <c r="L193" s="213" t="s">
        <v>0</v>
      </c>
    </row>
    <row r="194" spans="2:12" x14ac:dyDescent="0.2">
      <c r="B194" s="159"/>
      <c r="C194" s="160"/>
      <c r="D194" s="161"/>
      <c r="E194" s="171"/>
      <c r="F194" s="162"/>
      <c r="G194" s="234" t="s">
        <v>28</v>
      </c>
      <c r="H194" s="163"/>
      <c r="I194" s="163"/>
      <c r="J194" s="164"/>
      <c r="K194" s="212">
        <f t="shared" si="8"/>
        <v>0</v>
      </c>
      <c r="L194" s="213" t="s">
        <v>0</v>
      </c>
    </row>
    <row r="195" spans="2:12" x14ac:dyDescent="0.2">
      <c r="B195" s="159"/>
      <c r="C195" s="160"/>
      <c r="D195" s="161"/>
      <c r="E195" s="171"/>
      <c r="F195" s="162"/>
      <c r="G195" s="234" t="s">
        <v>28</v>
      </c>
      <c r="H195" s="163"/>
      <c r="I195" s="163"/>
      <c r="J195" s="164"/>
      <c r="K195" s="212">
        <f t="shared" si="8"/>
        <v>0</v>
      </c>
      <c r="L195" s="213" t="s">
        <v>0</v>
      </c>
    </row>
    <row r="196" spans="2:12" x14ac:dyDescent="0.2">
      <c r="B196" s="159"/>
      <c r="C196" s="160"/>
      <c r="D196" s="161"/>
      <c r="E196" s="171"/>
      <c r="F196" s="162"/>
      <c r="G196" s="234" t="s">
        <v>28</v>
      </c>
      <c r="H196" s="163"/>
      <c r="I196" s="163"/>
      <c r="J196" s="164"/>
      <c r="K196" s="212">
        <f t="shared" si="8"/>
        <v>0</v>
      </c>
      <c r="L196" s="213" t="s">
        <v>0</v>
      </c>
    </row>
    <row r="197" spans="2:12" x14ac:dyDescent="0.2">
      <c r="B197" s="159"/>
      <c r="C197" s="160"/>
      <c r="D197" s="161"/>
      <c r="E197" s="171"/>
      <c r="F197" s="162"/>
      <c r="G197" s="234" t="s">
        <v>28</v>
      </c>
      <c r="H197" s="163"/>
      <c r="I197" s="163"/>
      <c r="J197" s="164"/>
      <c r="K197" s="212">
        <f t="shared" si="8"/>
        <v>0</v>
      </c>
      <c r="L197" s="213" t="s">
        <v>0</v>
      </c>
    </row>
    <row r="198" spans="2:12" x14ac:dyDescent="0.2">
      <c r="B198" s="159"/>
      <c r="C198" s="160"/>
      <c r="D198" s="161"/>
      <c r="E198" s="171"/>
      <c r="F198" s="162"/>
      <c r="G198" s="234" t="s">
        <v>28</v>
      </c>
      <c r="H198" s="163"/>
      <c r="I198" s="163"/>
      <c r="J198" s="164"/>
      <c r="K198" s="212">
        <f t="shared" si="8"/>
        <v>0</v>
      </c>
      <c r="L198" s="213" t="s">
        <v>0</v>
      </c>
    </row>
    <row r="199" spans="2:12" x14ac:dyDescent="0.2">
      <c r="B199" s="159"/>
      <c r="C199" s="160"/>
      <c r="D199" s="161"/>
      <c r="E199" s="171"/>
      <c r="F199" s="162"/>
      <c r="G199" s="234" t="s">
        <v>28</v>
      </c>
      <c r="H199" s="163"/>
      <c r="I199" s="163"/>
      <c r="J199" s="164"/>
      <c r="K199" s="212">
        <f t="shared" si="8"/>
        <v>0</v>
      </c>
      <c r="L199" s="213" t="s">
        <v>0</v>
      </c>
    </row>
    <row r="200" spans="2:12" x14ac:dyDescent="0.2">
      <c r="B200" s="159"/>
      <c r="C200" s="160"/>
      <c r="D200" s="161"/>
      <c r="E200" s="171"/>
      <c r="F200" s="162"/>
      <c r="G200" s="234" t="s">
        <v>28</v>
      </c>
      <c r="H200" s="163"/>
      <c r="I200" s="163"/>
      <c r="J200" s="164"/>
      <c r="K200" s="212">
        <f t="shared" si="8"/>
        <v>0</v>
      </c>
      <c r="L200" s="213" t="s">
        <v>0</v>
      </c>
    </row>
    <row r="201" spans="2:12" x14ac:dyDescent="0.2">
      <c r="B201" s="159"/>
      <c r="C201" s="160"/>
      <c r="D201" s="161"/>
      <c r="E201" s="171"/>
      <c r="F201" s="162"/>
      <c r="G201" s="234" t="s">
        <v>28</v>
      </c>
      <c r="H201" s="163"/>
      <c r="I201" s="163"/>
      <c r="J201" s="164"/>
      <c r="K201" s="212">
        <f t="shared" si="8"/>
        <v>0</v>
      </c>
      <c r="L201" s="213" t="s">
        <v>0</v>
      </c>
    </row>
    <row r="202" spans="2:12" x14ac:dyDescent="0.2">
      <c r="B202" s="159"/>
      <c r="C202" s="160"/>
      <c r="D202" s="161"/>
      <c r="E202" s="171"/>
      <c r="F202" s="162"/>
      <c r="G202" s="234" t="s">
        <v>28</v>
      </c>
      <c r="H202" s="163"/>
      <c r="I202" s="163"/>
      <c r="J202" s="164"/>
      <c r="K202" s="212">
        <f t="shared" si="8"/>
        <v>0</v>
      </c>
      <c r="L202" s="213" t="s">
        <v>0</v>
      </c>
    </row>
    <row r="203" spans="2:12" x14ac:dyDescent="0.2">
      <c r="B203" s="159"/>
      <c r="C203" s="160"/>
      <c r="D203" s="161"/>
      <c r="E203" s="171"/>
      <c r="F203" s="162"/>
      <c r="G203" s="234" t="s">
        <v>28</v>
      </c>
      <c r="H203" s="163"/>
      <c r="I203" s="163"/>
      <c r="J203" s="164"/>
      <c r="K203" s="212">
        <f t="shared" si="8"/>
        <v>0</v>
      </c>
      <c r="L203" s="213" t="s">
        <v>0</v>
      </c>
    </row>
    <row r="204" spans="2:12" x14ac:dyDescent="0.2">
      <c r="B204" s="159"/>
      <c r="C204" s="160"/>
      <c r="D204" s="161"/>
      <c r="E204" s="171"/>
      <c r="F204" s="162"/>
      <c r="G204" s="234" t="s">
        <v>28</v>
      </c>
      <c r="H204" s="163"/>
      <c r="I204" s="163"/>
      <c r="J204" s="164"/>
      <c r="K204" s="212">
        <f t="shared" si="8"/>
        <v>0</v>
      </c>
      <c r="L204" s="213" t="s">
        <v>0</v>
      </c>
    </row>
    <row r="205" spans="2:12" x14ac:dyDescent="0.2">
      <c r="B205" s="159"/>
      <c r="C205" s="160"/>
      <c r="D205" s="161"/>
      <c r="E205" s="171"/>
      <c r="F205" s="162"/>
      <c r="G205" s="234" t="s">
        <v>28</v>
      </c>
      <c r="H205" s="163"/>
      <c r="I205" s="163"/>
      <c r="J205" s="164"/>
      <c r="K205" s="212">
        <f t="shared" si="8"/>
        <v>0</v>
      </c>
      <c r="L205" s="213" t="s">
        <v>0</v>
      </c>
    </row>
    <row r="206" spans="2:12" x14ac:dyDescent="0.2">
      <c r="B206" s="159"/>
      <c r="C206" s="160"/>
      <c r="D206" s="161"/>
      <c r="E206" s="171"/>
      <c r="F206" s="162"/>
      <c r="G206" s="234" t="s">
        <v>28</v>
      </c>
      <c r="H206" s="163"/>
      <c r="I206" s="163"/>
      <c r="J206" s="164"/>
      <c r="K206" s="212">
        <f t="shared" si="8"/>
        <v>0</v>
      </c>
      <c r="L206" s="213" t="s">
        <v>0</v>
      </c>
    </row>
    <row r="207" spans="2:12" x14ac:dyDescent="0.2">
      <c r="B207" s="159"/>
      <c r="C207" s="160"/>
      <c r="D207" s="161"/>
      <c r="E207" s="171"/>
      <c r="F207" s="162"/>
      <c r="G207" s="234" t="s">
        <v>28</v>
      </c>
      <c r="H207" s="163"/>
      <c r="I207" s="163"/>
      <c r="J207" s="164"/>
      <c r="K207" s="212">
        <f t="shared" si="8"/>
        <v>0</v>
      </c>
      <c r="L207" s="213" t="s">
        <v>0</v>
      </c>
    </row>
    <row r="208" spans="2:12" x14ac:dyDescent="0.2">
      <c r="B208" s="159"/>
      <c r="C208" s="160"/>
      <c r="D208" s="161"/>
      <c r="E208" s="171"/>
      <c r="F208" s="162"/>
      <c r="G208" s="234" t="s">
        <v>28</v>
      </c>
      <c r="H208" s="163"/>
      <c r="I208" s="163"/>
      <c r="J208" s="164"/>
      <c r="K208" s="212">
        <f t="shared" si="8"/>
        <v>0</v>
      </c>
      <c r="L208" s="213" t="s">
        <v>0</v>
      </c>
    </row>
    <row r="209" spans="2:12" x14ac:dyDescent="0.2">
      <c r="B209" s="159"/>
      <c r="C209" s="160"/>
      <c r="D209" s="161"/>
      <c r="E209" s="171"/>
      <c r="F209" s="162"/>
      <c r="G209" s="234" t="s">
        <v>28</v>
      </c>
      <c r="H209" s="163"/>
      <c r="I209" s="163"/>
      <c r="J209" s="164"/>
      <c r="K209" s="212">
        <f t="shared" si="8"/>
        <v>0</v>
      </c>
      <c r="L209" s="213" t="s">
        <v>0</v>
      </c>
    </row>
    <row r="210" spans="2:12" x14ac:dyDescent="0.2">
      <c r="B210" s="159"/>
      <c r="C210" s="160"/>
      <c r="D210" s="161"/>
      <c r="E210" s="171"/>
      <c r="F210" s="162"/>
      <c r="G210" s="234" t="s">
        <v>28</v>
      </c>
      <c r="H210" s="163"/>
      <c r="I210" s="163"/>
      <c r="J210" s="164"/>
      <c r="K210" s="212">
        <f t="shared" si="8"/>
        <v>0</v>
      </c>
      <c r="L210" s="213" t="s">
        <v>0</v>
      </c>
    </row>
    <row r="211" spans="2:12" x14ac:dyDescent="0.2">
      <c r="B211" s="159"/>
      <c r="C211" s="160"/>
      <c r="D211" s="161"/>
      <c r="E211" s="171"/>
      <c r="F211" s="162"/>
      <c r="G211" s="234" t="s">
        <v>28</v>
      </c>
      <c r="H211" s="163"/>
      <c r="I211" s="163"/>
      <c r="J211" s="164"/>
      <c r="K211" s="212">
        <f t="shared" si="8"/>
        <v>0</v>
      </c>
      <c r="L211" s="213" t="s">
        <v>0</v>
      </c>
    </row>
    <row r="212" spans="2:12" x14ac:dyDescent="0.2">
      <c r="B212" s="159"/>
      <c r="C212" s="160"/>
      <c r="D212" s="161"/>
      <c r="E212" s="171"/>
      <c r="F212" s="162"/>
      <c r="G212" s="234" t="s">
        <v>28</v>
      </c>
      <c r="H212" s="163"/>
      <c r="I212" s="163"/>
      <c r="J212" s="164"/>
      <c r="K212" s="212">
        <f t="shared" si="8"/>
        <v>0</v>
      </c>
      <c r="L212" s="213" t="s">
        <v>0</v>
      </c>
    </row>
    <row r="213" spans="2:12" x14ac:dyDescent="0.2">
      <c r="B213" s="159"/>
      <c r="C213" s="160"/>
      <c r="D213" s="161"/>
      <c r="E213" s="171"/>
      <c r="F213" s="162"/>
      <c r="G213" s="234" t="s">
        <v>28</v>
      </c>
      <c r="H213" s="163"/>
      <c r="I213" s="163"/>
      <c r="J213" s="164"/>
      <c r="K213" s="212">
        <f t="shared" ref="K213:K276" si="9">F213*H213</f>
        <v>0</v>
      </c>
      <c r="L213" s="213" t="s">
        <v>0</v>
      </c>
    </row>
    <row r="214" spans="2:12" x14ac:dyDescent="0.2">
      <c r="B214" s="159"/>
      <c r="C214" s="160"/>
      <c r="D214" s="161"/>
      <c r="E214" s="171"/>
      <c r="F214" s="162"/>
      <c r="G214" s="234" t="s">
        <v>28</v>
      </c>
      <c r="H214" s="163"/>
      <c r="I214" s="163"/>
      <c r="J214" s="164"/>
      <c r="K214" s="212">
        <f t="shared" si="9"/>
        <v>0</v>
      </c>
      <c r="L214" s="213" t="s">
        <v>0</v>
      </c>
    </row>
    <row r="215" spans="2:12" x14ac:dyDescent="0.2">
      <c r="B215" s="159"/>
      <c r="C215" s="160"/>
      <c r="D215" s="161"/>
      <c r="E215" s="171"/>
      <c r="F215" s="162"/>
      <c r="G215" s="234" t="s">
        <v>28</v>
      </c>
      <c r="H215" s="163"/>
      <c r="I215" s="163"/>
      <c r="J215" s="164"/>
      <c r="K215" s="212">
        <f t="shared" si="9"/>
        <v>0</v>
      </c>
      <c r="L215" s="213" t="s">
        <v>0</v>
      </c>
    </row>
    <row r="216" spans="2:12" x14ac:dyDescent="0.2">
      <c r="B216" s="159"/>
      <c r="C216" s="160"/>
      <c r="D216" s="161"/>
      <c r="E216" s="171"/>
      <c r="F216" s="162"/>
      <c r="G216" s="234" t="s">
        <v>28</v>
      </c>
      <c r="H216" s="163"/>
      <c r="I216" s="163"/>
      <c r="J216" s="164"/>
      <c r="K216" s="212">
        <f t="shared" si="9"/>
        <v>0</v>
      </c>
      <c r="L216" s="213" t="s">
        <v>0</v>
      </c>
    </row>
    <row r="217" spans="2:12" x14ac:dyDescent="0.2">
      <c r="B217" s="159"/>
      <c r="C217" s="160"/>
      <c r="D217" s="161"/>
      <c r="E217" s="171"/>
      <c r="F217" s="162"/>
      <c r="G217" s="234" t="s">
        <v>28</v>
      </c>
      <c r="H217" s="163"/>
      <c r="I217" s="163"/>
      <c r="J217" s="164"/>
      <c r="K217" s="212">
        <f t="shared" si="9"/>
        <v>0</v>
      </c>
      <c r="L217" s="213" t="s">
        <v>0</v>
      </c>
    </row>
    <row r="218" spans="2:12" x14ac:dyDescent="0.2">
      <c r="B218" s="159"/>
      <c r="C218" s="160"/>
      <c r="D218" s="161"/>
      <c r="E218" s="171"/>
      <c r="F218" s="162"/>
      <c r="G218" s="234" t="s">
        <v>28</v>
      </c>
      <c r="H218" s="163"/>
      <c r="I218" s="163"/>
      <c r="J218" s="164"/>
      <c r="K218" s="212">
        <f t="shared" si="9"/>
        <v>0</v>
      </c>
      <c r="L218" s="213" t="s">
        <v>0</v>
      </c>
    </row>
    <row r="219" spans="2:12" x14ac:dyDescent="0.2">
      <c r="B219" s="159"/>
      <c r="C219" s="160"/>
      <c r="D219" s="161"/>
      <c r="E219" s="171"/>
      <c r="F219" s="162"/>
      <c r="G219" s="234" t="s">
        <v>28</v>
      </c>
      <c r="H219" s="163"/>
      <c r="I219" s="163"/>
      <c r="J219" s="164"/>
      <c r="K219" s="212">
        <f t="shared" si="9"/>
        <v>0</v>
      </c>
      <c r="L219" s="213" t="s">
        <v>0</v>
      </c>
    </row>
    <row r="220" spans="2:12" x14ac:dyDescent="0.2">
      <c r="B220" s="159"/>
      <c r="C220" s="160"/>
      <c r="D220" s="161"/>
      <c r="E220" s="171"/>
      <c r="F220" s="162"/>
      <c r="G220" s="234" t="s">
        <v>28</v>
      </c>
      <c r="H220" s="163"/>
      <c r="I220" s="163"/>
      <c r="J220" s="164"/>
      <c r="K220" s="212">
        <f t="shared" si="9"/>
        <v>0</v>
      </c>
      <c r="L220" s="213" t="s">
        <v>0</v>
      </c>
    </row>
    <row r="221" spans="2:12" x14ac:dyDescent="0.2">
      <c r="B221" s="159"/>
      <c r="C221" s="160"/>
      <c r="D221" s="161"/>
      <c r="E221" s="171"/>
      <c r="F221" s="162"/>
      <c r="G221" s="234" t="s">
        <v>28</v>
      </c>
      <c r="H221" s="163"/>
      <c r="I221" s="163"/>
      <c r="J221" s="164"/>
      <c r="K221" s="212">
        <f t="shared" si="9"/>
        <v>0</v>
      </c>
      <c r="L221" s="213" t="s">
        <v>0</v>
      </c>
    </row>
    <row r="222" spans="2:12" x14ac:dyDescent="0.2">
      <c r="B222" s="159"/>
      <c r="C222" s="160"/>
      <c r="D222" s="161"/>
      <c r="E222" s="171"/>
      <c r="F222" s="162"/>
      <c r="G222" s="234" t="s">
        <v>28</v>
      </c>
      <c r="H222" s="163"/>
      <c r="I222" s="163"/>
      <c r="J222" s="164"/>
      <c r="K222" s="212">
        <f t="shared" si="9"/>
        <v>0</v>
      </c>
      <c r="L222" s="213" t="s">
        <v>0</v>
      </c>
    </row>
    <row r="223" spans="2:12" x14ac:dyDescent="0.2">
      <c r="B223" s="159"/>
      <c r="C223" s="160"/>
      <c r="D223" s="161"/>
      <c r="E223" s="171"/>
      <c r="F223" s="162"/>
      <c r="G223" s="234" t="s">
        <v>28</v>
      </c>
      <c r="H223" s="163"/>
      <c r="I223" s="163"/>
      <c r="J223" s="164"/>
      <c r="K223" s="212">
        <f t="shared" si="9"/>
        <v>0</v>
      </c>
      <c r="L223" s="213" t="s">
        <v>0</v>
      </c>
    </row>
    <row r="224" spans="2:12" x14ac:dyDescent="0.2">
      <c r="B224" s="159"/>
      <c r="C224" s="160"/>
      <c r="D224" s="161"/>
      <c r="E224" s="171"/>
      <c r="F224" s="162"/>
      <c r="G224" s="234" t="s">
        <v>28</v>
      </c>
      <c r="H224" s="163"/>
      <c r="I224" s="163"/>
      <c r="J224" s="164"/>
      <c r="K224" s="212">
        <f t="shared" si="9"/>
        <v>0</v>
      </c>
      <c r="L224" s="213" t="s">
        <v>0</v>
      </c>
    </row>
    <row r="225" spans="2:12" x14ac:dyDescent="0.2">
      <c r="B225" s="159"/>
      <c r="C225" s="160"/>
      <c r="D225" s="161"/>
      <c r="E225" s="171"/>
      <c r="F225" s="162"/>
      <c r="G225" s="234" t="s">
        <v>28</v>
      </c>
      <c r="H225" s="163"/>
      <c r="I225" s="163"/>
      <c r="J225" s="164"/>
      <c r="K225" s="212">
        <f t="shared" si="9"/>
        <v>0</v>
      </c>
      <c r="L225" s="213" t="s">
        <v>0</v>
      </c>
    </row>
    <row r="226" spans="2:12" x14ac:dyDescent="0.2">
      <c r="B226" s="159"/>
      <c r="C226" s="160"/>
      <c r="D226" s="161"/>
      <c r="E226" s="171"/>
      <c r="F226" s="162"/>
      <c r="G226" s="234" t="s">
        <v>28</v>
      </c>
      <c r="H226" s="163"/>
      <c r="I226" s="163"/>
      <c r="J226" s="164"/>
      <c r="K226" s="212">
        <f t="shared" si="9"/>
        <v>0</v>
      </c>
      <c r="L226" s="213" t="s">
        <v>0</v>
      </c>
    </row>
    <row r="227" spans="2:12" x14ac:dyDescent="0.2">
      <c r="B227" s="159"/>
      <c r="C227" s="160"/>
      <c r="D227" s="161"/>
      <c r="E227" s="171"/>
      <c r="F227" s="162"/>
      <c r="G227" s="234" t="s">
        <v>28</v>
      </c>
      <c r="H227" s="163"/>
      <c r="I227" s="163"/>
      <c r="J227" s="164"/>
      <c r="K227" s="212">
        <f t="shared" si="9"/>
        <v>0</v>
      </c>
      <c r="L227" s="213" t="s">
        <v>0</v>
      </c>
    </row>
    <row r="228" spans="2:12" x14ac:dyDescent="0.2">
      <c r="B228" s="159"/>
      <c r="C228" s="160"/>
      <c r="D228" s="161"/>
      <c r="E228" s="171"/>
      <c r="F228" s="162"/>
      <c r="G228" s="234" t="s">
        <v>28</v>
      </c>
      <c r="H228" s="163"/>
      <c r="I228" s="163"/>
      <c r="J228" s="164"/>
      <c r="K228" s="212">
        <f t="shared" si="9"/>
        <v>0</v>
      </c>
      <c r="L228" s="213" t="s">
        <v>0</v>
      </c>
    </row>
    <row r="229" spans="2:12" x14ac:dyDescent="0.2">
      <c r="B229" s="159"/>
      <c r="C229" s="160"/>
      <c r="D229" s="161"/>
      <c r="E229" s="171"/>
      <c r="F229" s="162"/>
      <c r="G229" s="234" t="s">
        <v>28</v>
      </c>
      <c r="H229" s="163"/>
      <c r="I229" s="163"/>
      <c r="J229" s="164"/>
      <c r="K229" s="212">
        <f t="shared" si="9"/>
        <v>0</v>
      </c>
      <c r="L229" s="213" t="s">
        <v>0</v>
      </c>
    </row>
    <row r="230" spans="2:12" x14ac:dyDescent="0.2">
      <c r="B230" s="159"/>
      <c r="C230" s="160"/>
      <c r="D230" s="161"/>
      <c r="E230" s="171"/>
      <c r="F230" s="162"/>
      <c r="G230" s="234" t="s">
        <v>28</v>
      </c>
      <c r="H230" s="163"/>
      <c r="I230" s="163"/>
      <c r="J230" s="164"/>
      <c r="K230" s="212">
        <f t="shared" si="9"/>
        <v>0</v>
      </c>
      <c r="L230" s="213" t="s">
        <v>0</v>
      </c>
    </row>
    <row r="231" spans="2:12" x14ac:dyDescent="0.2">
      <c r="B231" s="159"/>
      <c r="C231" s="160"/>
      <c r="D231" s="161"/>
      <c r="E231" s="171"/>
      <c r="F231" s="162"/>
      <c r="G231" s="234" t="s">
        <v>28</v>
      </c>
      <c r="H231" s="163"/>
      <c r="I231" s="163"/>
      <c r="J231" s="164"/>
      <c r="K231" s="212">
        <f t="shared" si="9"/>
        <v>0</v>
      </c>
      <c r="L231" s="213" t="s">
        <v>0</v>
      </c>
    </row>
    <row r="232" spans="2:12" x14ac:dyDescent="0.2">
      <c r="B232" s="159"/>
      <c r="C232" s="160"/>
      <c r="D232" s="161"/>
      <c r="E232" s="171"/>
      <c r="F232" s="162"/>
      <c r="G232" s="234" t="s">
        <v>28</v>
      </c>
      <c r="H232" s="163"/>
      <c r="I232" s="163"/>
      <c r="J232" s="164"/>
      <c r="K232" s="212">
        <f t="shared" si="9"/>
        <v>0</v>
      </c>
      <c r="L232" s="213" t="s">
        <v>0</v>
      </c>
    </row>
    <row r="233" spans="2:12" x14ac:dyDescent="0.2">
      <c r="B233" s="159"/>
      <c r="C233" s="160"/>
      <c r="D233" s="161"/>
      <c r="E233" s="171"/>
      <c r="F233" s="162"/>
      <c r="G233" s="234" t="s">
        <v>28</v>
      </c>
      <c r="H233" s="163"/>
      <c r="I233" s="163"/>
      <c r="J233" s="164"/>
      <c r="K233" s="212">
        <f t="shared" si="9"/>
        <v>0</v>
      </c>
      <c r="L233" s="213" t="s">
        <v>0</v>
      </c>
    </row>
    <row r="234" spans="2:12" x14ac:dyDescent="0.2">
      <c r="B234" s="159"/>
      <c r="C234" s="160"/>
      <c r="D234" s="161"/>
      <c r="E234" s="171"/>
      <c r="F234" s="162"/>
      <c r="G234" s="234" t="s">
        <v>28</v>
      </c>
      <c r="H234" s="163"/>
      <c r="I234" s="163"/>
      <c r="J234" s="164"/>
      <c r="K234" s="212">
        <f t="shared" si="9"/>
        <v>0</v>
      </c>
      <c r="L234" s="213" t="s">
        <v>0</v>
      </c>
    </row>
    <row r="235" spans="2:12" x14ac:dyDescent="0.2">
      <c r="B235" s="159"/>
      <c r="C235" s="160"/>
      <c r="D235" s="161"/>
      <c r="E235" s="171"/>
      <c r="F235" s="162"/>
      <c r="G235" s="234" t="s">
        <v>28</v>
      </c>
      <c r="H235" s="163"/>
      <c r="I235" s="163"/>
      <c r="J235" s="164"/>
      <c r="K235" s="212">
        <f t="shared" si="9"/>
        <v>0</v>
      </c>
      <c r="L235" s="213" t="s">
        <v>0</v>
      </c>
    </row>
    <row r="236" spans="2:12" x14ac:dyDescent="0.2">
      <c r="B236" s="159"/>
      <c r="C236" s="160"/>
      <c r="D236" s="161"/>
      <c r="E236" s="171"/>
      <c r="F236" s="162"/>
      <c r="G236" s="234" t="s">
        <v>28</v>
      </c>
      <c r="H236" s="163"/>
      <c r="I236" s="163"/>
      <c r="J236" s="164"/>
      <c r="K236" s="212">
        <f t="shared" si="9"/>
        <v>0</v>
      </c>
      <c r="L236" s="213" t="s">
        <v>0</v>
      </c>
    </row>
    <row r="237" spans="2:12" x14ac:dyDescent="0.2">
      <c r="B237" s="159"/>
      <c r="C237" s="160"/>
      <c r="D237" s="161"/>
      <c r="E237" s="171"/>
      <c r="F237" s="162"/>
      <c r="G237" s="234" t="s">
        <v>28</v>
      </c>
      <c r="H237" s="163"/>
      <c r="I237" s="163"/>
      <c r="J237" s="164"/>
      <c r="K237" s="212">
        <f t="shared" si="9"/>
        <v>0</v>
      </c>
      <c r="L237" s="213" t="s">
        <v>0</v>
      </c>
    </row>
    <row r="238" spans="2:12" x14ac:dyDescent="0.2">
      <c r="B238" s="159"/>
      <c r="C238" s="160"/>
      <c r="D238" s="161"/>
      <c r="E238" s="171"/>
      <c r="F238" s="162"/>
      <c r="G238" s="234" t="s">
        <v>28</v>
      </c>
      <c r="H238" s="163"/>
      <c r="I238" s="163"/>
      <c r="J238" s="164"/>
      <c r="K238" s="212">
        <f t="shared" si="9"/>
        <v>0</v>
      </c>
      <c r="L238" s="213" t="s">
        <v>0</v>
      </c>
    </row>
    <row r="239" spans="2:12" x14ac:dyDescent="0.2">
      <c r="B239" s="159"/>
      <c r="C239" s="160"/>
      <c r="D239" s="161"/>
      <c r="E239" s="171"/>
      <c r="F239" s="162"/>
      <c r="G239" s="234" t="s">
        <v>28</v>
      </c>
      <c r="H239" s="163"/>
      <c r="I239" s="163"/>
      <c r="J239" s="164"/>
      <c r="K239" s="212">
        <f t="shared" si="9"/>
        <v>0</v>
      </c>
      <c r="L239" s="213" t="s">
        <v>0</v>
      </c>
    </row>
    <row r="240" spans="2:12" x14ac:dyDescent="0.2">
      <c r="B240" s="159"/>
      <c r="C240" s="160"/>
      <c r="D240" s="161"/>
      <c r="E240" s="171"/>
      <c r="F240" s="162"/>
      <c r="G240" s="234" t="s">
        <v>28</v>
      </c>
      <c r="H240" s="163"/>
      <c r="I240" s="163"/>
      <c r="J240" s="164"/>
      <c r="K240" s="212">
        <f t="shared" si="9"/>
        <v>0</v>
      </c>
      <c r="L240" s="213" t="s">
        <v>0</v>
      </c>
    </row>
    <row r="241" spans="2:12" x14ac:dyDescent="0.2">
      <c r="B241" s="159"/>
      <c r="C241" s="160"/>
      <c r="D241" s="161"/>
      <c r="E241" s="171"/>
      <c r="F241" s="162"/>
      <c r="G241" s="234" t="s">
        <v>28</v>
      </c>
      <c r="H241" s="163"/>
      <c r="I241" s="163"/>
      <c r="J241" s="164"/>
      <c r="K241" s="212">
        <f t="shared" si="9"/>
        <v>0</v>
      </c>
      <c r="L241" s="213" t="s">
        <v>0</v>
      </c>
    </row>
    <row r="242" spans="2:12" x14ac:dyDescent="0.2">
      <c r="B242" s="159"/>
      <c r="C242" s="160"/>
      <c r="D242" s="161"/>
      <c r="E242" s="171"/>
      <c r="F242" s="162"/>
      <c r="G242" s="234" t="s">
        <v>28</v>
      </c>
      <c r="H242" s="163"/>
      <c r="I242" s="163"/>
      <c r="J242" s="164"/>
      <c r="K242" s="212">
        <f t="shared" si="9"/>
        <v>0</v>
      </c>
      <c r="L242" s="213" t="s">
        <v>0</v>
      </c>
    </row>
    <row r="243" spans="2:12" x14ac:dyDescent="0.2">
      <c r="B243" s="159"/>
      <c r="C243" s="160"/>
      <c r="D243" s="161"/>
      <c r="E243" s="171"/>
      <c r="F243" s="162"/>
      <c r="G243" s="234" t="s">
        <v>28</v>
      </c>
      <c r="H243" s="163"/>
      <c r="I243" s="163"/>
      <c r="J243" s="164"/>
      <c r="K243" s="212">
        <f t="shared" si="9"/>
        <v>0</v>
      </c>
      <c r="L243" s="213" t="s">
        <v>0</v>
      </c>
    </row>
    <row r="244" spans="2:12" x14ac:dyDescent="0.2">
      <c r="B244" s="159"/>
      <c r="C244" s="160"/>
      <c r="D244" s="161"/>
      <c r="E244" s="171"/>
      <c r="F244" s="162"/>
      <c r="G244" s="234" t="s">
        <v>28</v>
      </c>
      <c r="H244" s="163"/>
      <c r="I244" s="163"/>
      <c r="J244" s="164"/>
      <c r="K244" s="212">
        <f t="shared" si="9"/>
        <v>0</v>
      </c>
      <c r="L244" s="213" t="s">
        <v>0</v>
      </c>
    </row>
    <row r="245" spans="2:12" x14ac:dyDescent="0.2">
      <c r="B245" s="159"/>
      <c r="C245" s="160"/>
      <c r="D245" s="161"/>
      <c r="E245" s="171"/>
      <c r="F245" s="162"/>
      <c r="G245" s="234" t="s">
        <v>28</v>
      </c>
      <c r="H245" s="163"/>
      <c r="I245" s="163"/>
      <c r="J245" s="164"/>
      <c r="K245" s="212">
        <f t="shared" si="9"/>
        <v>0</v>
      </c>
      <c r="L245" s="213" t="s">
        <v>0</v>
      </c>
    </row>
    <row r="246" spans="2:12" x14ac:dyDescent="0.2">
      <c r="B246" s="159"/>
      <c r="C246" s="160"/>
      <c r="D246" s="161"/>
      <c r="E246" s="171"/>
      <c r="F246" s="162"/>
      <c r="G246" s="234" t="s">
        <v>28</v>
      </c>
      <c r="H246" s="163"/>
      <c r="I246" s="163"/>
      <c r="J246" s="164"/>
      <c r="K246" s="212">
        <f t="shared" si="9"/>
        <v>0</v>
      </c>
      <c r="L246" s="213" t="s">
        <v>0</v>
      </c>
    </row>
    <row r="247" spans="2:12" x14ac:dyDescent="0.2">
      <c r="B247" s="159"/>
      <c r="C247" s="160"/>
      <c r="D247" s="161"/>
      <c r="E247" s="171"/>
      <c r="F247" s="162"/>
      <c r="G247" s="234" t="s">
        <v>28</v>
      </c>
      <c r="H247" s="163"/>
      <c r="I247" s="163"/>
      <c r="J247" s="164"/>
      <c r="K247" s="212">
        <f t="shared" si="9"/>
        <v>0</v>
      </c>
      <c r="L247" s="213" t="s">
        <v>0</v>
      </c>
    </row>
    <row r="248" spans="2:12" x14ac:dyDescent="0.2">
      <c r="B248" s="159"/>
      <c r="C248" s="160"/>
      <c r="D248" s="161"/>
      <c r="E248" s="171"/>
      <c r="F248" s="162"/>
      <c r="G248" s="234" t="s">
        <v>28</v>
      </c>
      <c r="H248" s="163"/>
      <c r="I248" s="163"/>
      <c r="J248" s="164"/>
      <c r="K248" s="212">
        <f t="shared" si="9"/>
        <v>0</v>
      </c>
      <c r="L248" s="213" t="s">
        <v>0</v>
      </c>
    </row>
    <row r="249" spans="2:12" x14ac:dyDescent="0.2">
      <c r="B249" s="159"/>
      <c r="C249" s="160"/>
      <c r="D249" s="161"/>
      <c r="E249" s="171"/>
      <c r="F249" s="162"/>
      <c r="G249" s="234" t="s">
        <v>28</v>
      </c>
      <c r="H249" s="163"/>
      <c r="I249" s="163"/>
      <c r="J249" s="164"/>
      <c r="K249" s="212">
        <f t="shared" si="9"/>
        <v>0</v>
      </c>
      <c r="L249" s="213" t="s">
        <v>0</v>
      </c>
    </row>
    <row r="250" spans="2:12" x14ac:dyDescent="0.2">
      <c r="B250" s="159"/>
      <c r="C250" s="160"/>
      <c r="D250" s="161"/>
      <c r="E250" s="171"/>
      <c r="F250" s="162"/>
      <c r="G250" s="234" t="s">
        <v>28</v>
      </c>
      <c r="H250" s="163"/>
      <c r="I250" s="163"/>
      <c r="J250" s="164"/>
      <c r="K250" s="212">
        <f t="shared" si="9"/>
        <v>0</v>
      </c>
      <c r="L250" s="213" t="s">
        <v>0</v>
      </c>
    </row>
    <row r="251" spans="2:12" x14ac:dyDescent="0.2">
      <c r="B251" s="159"/>
      <c r="C251" s="160"/>
      <c r="D251" s="161"/>
      <c r="E251" s="171"/>
      <c r="F251" s="162"/>
      <c r="G251" s="234" t="s">
        <v>28</v>
      </c>
      <c r="H251" s="163"/>
      <c r="I251" s="163"/>
      <c r="J251" s="164"/>
      <c r="K251" s="212">
        <f t="shared" si="9"/>
        <v>0</v>
      </c>
      <c r="L251" s="213" t="s">
        <v>0</v>
      </c>
    </row>
    <row r="252" spans="2:12" x14ac:dyDescent="0.2">
      <c r="B252" s="159"/>
      <c r="C252" s="160"/>
      <c r="D252" s="161"/>
      <c r="E252" s="171"/>
      <c r="F252" s="162"/>
      <c r="G252" s="234" t="s">
        <v>28</v>
      </c>
      <c r="H252" s="163"/>
      <c r="I252" s="163"/>
      <c r="J252" s="164"/>
      <c r="K252" s="212">
        <f t="shared" si="9"/>
        <v>0</v>
      </c>
      <c r="L252" s="213" t="s">
        <v>0</v>
      </c>
    </row>
    <row r="253" spans="2:12" x14ac:dyDescent="0.2">
      <c r="B253" s="159"/>
      <c r="C253" s="160"/>
      <c r="D253" s="161"/>
      <c r="E253" s="171"/>
      <c r="F253" s="162"/>
      <c r="G253" s="234" t="s">
        <v>28</v>
      </c>
      <c r="H253" s="163"/>
      <c r="I253" s="163"/>
      <c r="J253" s="164"/>
      <c r="K253" s="212">
        <f t="shared" si="9"/>
        <v>0</v>
      </c>
      <c r="L253" s="213" t="s">
        <v>0</v>
      </c>
    </row>
    <row r="254" spans="2:12" x14ac:dyDescent="0.2">
      <c r="B254" s="159"/>
      <c r="C254" s="160"/>
      <c r="D254" s="161"/>
      <c r="E254" s="171"/>
      <c r="F254" s="162"/>
      <c r="G254" s="234" t="s">
        <v>28</v>
      </c>
      <c r="H254" s="163"/>
      <c r="I254" s="163"/>
      <c r="J254" s="164"/>
      <c r="K254" s="212">
        <f t="shared" si="9"/>
        <v>0</v>
      </c>
      <c r="L254" s="213" t="s">
        <v>0</v>
      </c>
    </row>
    <row r="255" spans="2:12" x14ac:dyDescent="0.2">
      <c r="B255" s="159"/>
      <c r="C255" s="160"/>
      <c r="D255" s="161"/>
      <c r="E255" s="171"/>
      <c r="F255" s="162"/>
      <c r="G255" s="234" t="s">
        <v>28</v>
      </c>
      <c r="H255" s="163"/>
      <c r="I255" s="163"/>
      <c r="J255" s="164"/>
      <c r="K255" s="212">
        <f t="shared" si="9"/>
        <v>0</v>
      </c>
      <c r="L255" s="213" t="s">
        <v>0</v>
      </c>
    </row>
    <row r="256" spans="2:12" x14ac:dyDescent="0.2">
      <c r="B256" s="159"/>
      <c r="C256" s="160"/>
      <c r="D256" s="161"/>
      <c r="E256" s="171"/>
      <c r="F256" s="162"/>
      <c r="G256" s="234" t="s">
        <v>28</v>
      </c>
      <c r="H256" s="163"/>
      <c r="I256" s="163"/>
      <c r="J256" s="164"/>
      <c r="K256" s="212">
        <f t="shared" si="9"/>
        <v>0</v>
      </c>
      <c r="L256" s="213" t="s">
        <v>0</v>
      </c>
    </row>
    <row r="257" spans="2:12" x14ac:dyDescent="0.2">
      <c r="B257" s="159"/>
      <c r="C257" s="160"/>
      <c r="D257" s="161"/>
      <c r="E257" s="171"/>
      <c r="F257" s="162"/>
      <c r="G257" s="234" t="s">
        <v>28</v>
      </c>
      <c r="H257" s="163"/>
      <c r="I257" s="163"/>
      <c r="J257" s="164"/>
      <c r="K257" s="212">
        <f t="shared" si="9"/>
        <v>0</v>
      </c>
      <c r="L257" s="213" t="s">
        <v>0</v>
      </c>
    </row>
    <row r="258" spans="2:12" x14ac:dyDescent="0.2">
      <c r="B258" s="159"/>
      <c r="C258" s="160"/>
      <c r="D258" s="161"/>
      <c r="E258" s="171"/>
      <c r="F258" s="162"/>
      <c r="G258" s="234" t="s">
        <v>28</v>
      </c>
      <c r="H258" s="163"/>
      <c r="I258" s="163"/>
      <c r="J258" s="164"/>
      <c r="K258" s="212">
        <f t="shared" si="9"/>
        <v>0</v>
      </c>
      <c r="L258" s="213" t="s">
        <v>0</v>
      </c>
    </row>
    <row r="259" spans="2:12" x14ac:dyDescent="0.2">
      <c r="B259" s="159"/>
      <c r="C259" s="160"/>
      <c r="D259" s="161"/>
      <c r="E259" s="171"/>
      <c r="F259" s="162"/>
      <c r="G259" s="234" t="s">
        <v>28</v>
      </c>
      <c r="H259" s="163"/>
      <c r="I259" s="163"/>
      <c r="J259" s="164"/>
      <c r="K259" s="212">
        <f t="shared" si="9"/>
        <v>0</v>
      </c>
      <c r="L259" s="213" t="s">
        <v>0</v>
      </c>
    </row>
    <row r="260" spans="2:12" x14ac:dyDescent="0.2">
      <c r="B260" s="159"/>
      <c r="C260" s="160"/>
      <c r="D260" s="161"/>
      <c r="E260" s="171"/>
      <c r="F260" s="162"/>
      <c r="G260" s="234" t="s">
        <v>28</v>
      </c>
      <c r="H260" s="163"/>
      <c r="I260" s="163"/>
      <c r="J260" s="164"/>
      <c r="K260" s="212">
        <f t="shared" si="9"/>
        <v>0</v>
      </c>
      <c r="L260" s="213" t="s">
        <v>0</v>
      </c>
    </row>
    <row r="261" spans="2:12" x14ac:dyDescent="0.2">
      <c r="B261" s="159"/>
      <c r="C261" s="160"/>
      <c r="D261" s="161"/>
      <c r="E261" s="171"/>
      <c r="F261" s="162"/>
      <c r="G261" s="234" t="s">
        <v>28</v>
      </c>
      <c r="H261" s="163"/>
      <c r="I261" s="163"/>
      <c r="J261" s="164"/>
      <c r="K261" s="212">
        <f t="shared" si="9"/>
        <v>0</v>
      </c>
      <c r="L261" s="213" t="s">
        <v>0</v>
      </c>
    </row>
    <row r="262" spans="2:12" x14ac:dyDescent="0.2">
      <c r="B262" s="159"/>
      <c r="C262" s="160"/>
      <c r="D262" s="161"/>
      <c r="E262" s="171"/>
      <c r="F262" s="162"/>
      <c r="G262" s="234" t="s">
        <v>28</v>
      </c>
      <c r="H262" s="163"/>
      <c r="I262" s="163"/>
      <c r="J262" s="164"/>
      <c r="K262" s="212">
        <f t="shared" si="9"/>
        <v>0</v>
      </c>
      <c r="L262" s="213" t="s">
        <v>0</v>
      </c>
    </row>
    <row r="263" spans="2:12" x14ac:dyDescent="0.2">
      <c r="B263" s="159"/>
      <c r="C263" s="160"/>
      <c r="D263" s="161"/>
      <c r="E263" s="171"/>
      <c r="F263" s="162"/>
      <c r="G263" s="234" t="s">
        <v>28</v>
      </c>
      <c r="H263" s="163"/>
      <c r="I263" s="163"/>
      <c r="J263" s="164"/>
      <c r="K263" s="212">
        <f t="shared" si="9"/>
        <v>0</v>
      </c>
      <c r="L263" s="213" t="s">
        <v>0</v>
      </c>
    </row>
    <row r="264" spans="2:12" x14ac:dyDescent="0.2">
      <c r="B264" s="159"/>
      <c r="C264" s="160"/>
      <c r="D264" s="161"/>
      <c r="E264" s="171"/>
      <c r="F264" s="162"/>
      <c r="G264" s="234" t="s">
        <v>28</v>
      </c>
      <c r="H264" s="163"/>
      <c r="I264" s="163"/>
      <c r="J264" s="164"/>
      <c r="K264" s="212">
        <f t="shared" si="9"/>
        <v>0</v>
      </c>
      <c r="L264" s="213" t="s">
        <v>0</v>
      </c>
    </row>
    <row r="265" spans="2:12" x14ac:dyDescent="0.2">
      <c r="B265" s="159"/>
      <c r="C265" s="160"/>
      <c r="D265" s="161"/>
      <c r="E265" s="171"/>
      <c r="F265" s="162"/>
      <c r="G265" s="234" t="s">
        <v>28</v>
      </c>
      <c r="H265" s="163"/>
      <c r="I265" s="163"/>
      <c r="J265" s="164"/>
      <c r="K265" s="212">
        <f t="shared" si="9"/>
        <v>0</v>
      </c>
      <c r="L265" s="213" t="s">
        <v>0</v>
      </c>
    </row>
    <row r="266" spans="2:12" x14ac:dyDescent="0.2">
      <c r="B266" s="159"/>
      <c r="C266" s="160"/>
      <c r="D266" s="161"/>
      <c r="E266" s="171"/>
      <c r="F266" s="162"/>
      <c r="G266" s="234" t="s">
        <v>28</v>
      </c>
      <c r="H266" s="163"/>
      <c r="I266" s="163"/>
      <c r="J266" s="164"/>
      <c r="K266" s="212">
        <f t="shared" si="9"/>
        <v>0</v>
      </c>
      <c r="L266" s="213" t="s">
        <v>0</v>
      </c>
    </row>
    <row r="267" spans="2:12" x14ac:dyDescent="0.2">
      <c r="B267" s="159"/>
      <c r="C267" s="160"/>
      <c r="D267" s="161"/>
      <c r="E267" s="171"/>
      <c r="F267" s="162"/>
      <c r="G267" s="234" t="s">
        <v>28</v>
      </c>
      <c r="H267" s="163"/>
      <c r="I267" s="163"/>
      <c r="J267" s="164"/>
      <c r="K267" s="212">
        <f t="shared" si="9"/>
        <v>0</v>
      </c>
      <c r="L267" s="213" t="s">
        <v>0</v>
      </c>
    </row>
    <row r="268" spans="2:12" x14ac:dyDescent="0.2">
      <c r="B268" s="159"/>
      <c r="C268" s="160"/>
      <c r="D268" s="161"/>
      <c r="E268" s="171"/>
      <c r="F268" s="162"/>
      <c r="G268" s="234" t="s">
        <v>28</v>
      </c>
      <c r="H268" s="163"/>
      <c r="I268" s="163"/>
      <c r="J268" s="164"/>
      <c r="K268" s="212">
        <f t="shared" si="9"/>
        <v>0</v>
      </c>
      <c r="L268" s="213" t="s">
        <v>0</v>
      </c>
    </row>
    <row r="269" spans="2:12" x14ac:dyDescent="0.2">
      <c r="B269" s="159"/>
      <c r="C269" s="160"/>
      <c r="D269" s="161"/>
      <c r="E269" s="171"/>
      <c r="F269" s="162"/>
      <c r="G269" s="234" t="s">
        <v>28</v>
      </c>
      <c r="H269" s="163"/>
      <c r="I269" s="163"/>
      <c r="J269" s="164"/>
      <c r="K269" s="212">
        <f t="shared" si="9"/>
        <v>0</v>
      </c>
      <c r="L269" s="213" t="s">
        <v>0</v>
      </c>
    </row>
    <row r="270" spans="2:12" x14ac:dyDescent="0.2">
      <c r="B270" s="159"/>
      <c r="C270" s="160"/>
      <c r="D270" s="161"/>
      <c r="E270" s="171"/>
      <c r="F270" s="162"/>
      <c r="G270" s="234" t="s">
        <v>28</v>
      </c>
      <c r="H270" s="163"/>
      <c r="I270" s="163"/>
      <c r="J270" s="164"/>
      <c r="K270" s="212">
        <f t="shared" si="9"/>
        <v>0</v>
      </c>
      <c r="L270" s="213" t="s">
        <v>0</v>
      </c>
    </row>
    <row r="271" spans="2:12" x14ac:dyDescent="0.2">
      <c r="B271" s="159"/>
      <c r="C271" s="160"/>
      <c r="D271" s="161"/>
      <c r="E271" s="171"/>
      <c r="F271" s="162"/>
      <c r="G271" s="234" t="s">
        <v>28</v>
      </c>
      <c r="H271" s="163"/>
      <c r="I271" s="163"/>
      <c r="J271" s="164"/>
      <c r="K271" s="212">
        <f t="shared" si="9"/>
        <v>0</v>
      </c>
      <c r="L271" s="213" t="s">
        <v>0</v>
      </c>
    </row>
    <row r="272" spans="2:12" x14ac:dyDescent="0.2">
      <c r="B272" s="159"/>
      <c r="C272" s="160"/>
      <c r="D272" s="161"/>
      <c r="E272" s="171"/>
      <c r="F272" s="162"/>
      <c r="G272" s="234" t="s">
        <v>28</v>
      </c>
      <c r="H272" s="163"/>
      <c r="I272" s="163"/>
      <c r="J272" s="164"/>
      <c r="K272" s="212">
        <f t="shared" si="9"/>
        <v>0</v>
      </c>
      <c r="L272" s="213" t="s">
        <v>0</v>
      </c>
    </row>
    <row r="273" spans="2:12" x14ac:dyDescent="0.2">
      <c r="B273" s="159"/>
      <c r="C273" s="160"/>
      <c r="D273" s="161"/>
      <c r="E273" s="171"/>
      <c r="F273" s="162"/>
      <c r="G273" s="234" t="s">
        <v>28</v>
      </c>
      <c r="H273" s="163"/>
      <c r="I273" s="163"/>
      <c r="J273" s="164"/>
      <c r="K273" s="212">
        <f t="shared" si="9"/>
        <v>0</v>
      </c>
      <c r="L273" s="213" t="s">
        <v>0</v>
      </c>
    </row>
    <row r="274" spans="2:12" x14ac:dyDescent="0.2">
      <c r="B274" s="159"/>
      <c r="C274" s="160"/>
      <c r="D274" s="161"/>
      <c r="E274" s="171"/>
      <c r="F274" s="162"/>
      <c r="G274" s="234" t="s">
        <v>28</v>
      </c>
      <c r="H274" s="163"/>
      <c r="I274" s="163"/>
      <c r="J274" s="164"/>
      <c r="K274" s="212">
        <f t="shared" si="9"/>
        <v>0</v>
      </c>
      <c r="L274" s="213" t="s">
        <v>0</v>
      </c>
    </row>
    <row r="275" spans="2:12" x14ac:dyDescent="0.2">
      <c r="B275" s="159"/>
      <c r="C275" s="160"/>
      <c r="D275" s="161"/>
      <c r="E275" s="171"/>
      <c r="F275" s="162"/>
      <c r="G275" s="234" t="s">
        <v>28</v>
      </c>
      <c r="H275" s="163"/>
      <c r="I275" s="163"/>
      <c r="J275" s="164"/>
      <c r="K275" s="212">
        <f t="shared" si="9"/>
        <v>0</v>
      </c>
      <c r="L275" s="213" t="s">
        <v>0</v>
      </c>
    </row>
    <row r="276" spans="2:12" x14ac:dyDescent="0.2">
      <c r="B276" s="159"/>
      <c r="C276" s="160"/>
      <c r="D276" s="161"/>
      <c r="E276" s="171"/>
      <c r="F276" s="162"/>
      <c r="G276" s="234" t="s">
        <v>28</v>
      </c>
      <c r="H276" s="163"/>
      <c r="I276" s="163"/>
      <c r="J276" s="164"/>
      <c r="K276" s="212">
        <f t="shared" si="9"/>
        <v>0</v>
      </c>
      <c r="L276" s="213" t="s">
        <v>0</v>
      </c>
    </row>
    <row r="277" spans="2:12" x14ac:dyDescent="0.2">
      <c r="B277" s="159"/>
      <c r="C277" s="160"/>
      <c r="D277" s="161"/>
      <c r="E277" s="171"/>
      <c r="F277" s="162"/>
      <c r="G277" s="234" t="s">
        <v>28</v>
      </c>
      <c r="H277" s="163"/>
      <c r="I277" s="163"/>
      <c r="J277" s="164"/>
      <c r="K277" s="212">
        <f t="shared" ref="K277:K340" si="10">F277*H277</f>
        <v>0</v>
      </c>
      <c r="L277" s="213" t="s">
        <v>0</v>
      </c>
    </row>
    <row r="278" spans="2:12" x14ac:dyDescent="0.2">
      <c r="B278" s="159"/>
      <c r="C278" s="160"/>
      <c r="D278" s="161"/>
      <c r="E278" s="171"/>
      <c r="F278" s="162"/>
      <c r="G278" s="234" t="s">
        <v>28</v>
      </c>
      <c r="H278" s="163"/>
      <c r="I278" s="163"/>
      <c r="J278" s="164"/>
      <c r="K278" s="212">
        <f t="shared" si="10"/>
        <v>0</v>
      </c>
      <c r="L278" s="213" t="s">
        <v>0</v>
      </c>
    </row>
    <row r="279" spans="2:12" x14ac:dyDescent="0.2">
      <c r="B279" s="159"/>
      <c r="C279" s="160"/>
      <c r="D279" s="161"/>
      <c r="E279" s="171"/>
      <c r="F279" s="162"/>
      <c r="G279" s="234" t="s">
        <v>28</v>
      </c>
      <c r="H279" s="163"/>
      <c r="I279" s="163"/>
      <c r="J279" s="164"/>
      <c r="K279" s="212">
        <f t="shared" si="10"/>
        <v>0</v>
      </c>
      <c r="L279" s="213" t="s">
        <v>0</v>
      </c>
    </row>
    <row r="280" spans="2:12" x14ac:dyDescent="0.2">
      <c r="B280" s="159"/>
      <c r="C280" s="160"/>
      <c r="D280" s="161"/>
      <c r="E280" s="171"/>
      <c r="F280" s="162"/>
      <c r="G280" s="234" t="s">
        <v>28</v>
      </c>
      <c r="H280" s="163"/>
      <c r="I280" s="163"/>
      <c r="J280" s="164"/>
      <c r="K280" s="212">
        <f t="shared" si="10"/>
        <v>0</v>
      </c>
      <c r="L280" s="213" t="s">
        <v>0</v>
      </c>
    </row>
    <row r="281" spans="2:12" x14ac:dyDescent="0.2">
      <c r="B281" s="159"/>
      <c r="C281" s="160"/>
      <c r="D281" s="161"/>
      <c r="E281" s="171"/>
      <c r="F281" s="162"/>
      <c r="G281" s="234" t="s">
        <v>28</v>
      </c>
      <c r="H281" s="163"/>
      <c r="I281" s="163"/>
      <c r="J281" s="164"/>
      <c r="K281" s="212">
        <f t="shared" si="10"/>
        <v>0</v>
      </c>
      <c r="L281" s="213" t="s">
        <v>0</v>
      </c>
    </row>
    <row r="282" spans="2:12" x14ac:dyDescent="0.2">
      <c r="B282" s="159"/>
      <c r="C282" s="160"/>
      <c r="D282" s="161"/>
      <c r="E282" s="171"/>
      <c r="F282" s="162"/>
      <c r="G282" s="234" t="s">
        <v>28</v>
      </c>
      <c r="H282" s="163"/>
      <c r="I282" s="163"/>
      <c r="J282" s="164"/>
      <c r="K282" s="212">
        <f t="shared" si="10"/>
        <v>0</v>
      </c>
      <c r="L282" s="213" t="s">
        <v>0</v>
      </c>
    </row>
    <row r="283" spans="2:12" x14ac:dyDescent="0.2">
      <c r="B283" s="159"/>
      <c r="C283" s="160"/>
      <c r="D283" s="161"/>
      <c r="E283" s="171"/>
      <c r="F283" s="162"/>
      <c r="G283" s="234" t="s">
        <v>28</v>
      </c>
      <c r="H283" s="163"/>
      <c r="I283" s="163"/>
      <c r="J283" s="164"/>
      <c r="K283" s="212">
        <f t="shared" si="10"/>
        <v>0</v>
      </c>
      <c r="L283" s="213" t="s">
        <v>0</v>
      </c>
    </row>
    <row r="284" spans="2:12" x14ac:dyDescent="0.2">
      <c r="B284" s="159"/>
      <c r="C284" s="160"/>
      <c r="D284" s="161"/>
      <c r="E284" s="171"/>
      <c r="F284" s="162"/>
      <c r="G284" s="234" t="s">
        <v>28</v>
      </c>
      <c r="H284" s="163"/>
      <c r="I284" s="163"/>
      <c r="J284" s="164"/>
      <c r="K284" s="212">
        <f t="shared" si="10"/>
        <v>0</v>
      </c>
      <c r="L284" s="213" t="s">
        <v>0</v>
      </c>
    </row>
    <row r="285" spans="2:12" x14ac:dyDescent="0.2">
      <c r="B285" s="159"/>
      <c r="C285" s="160"/>
      <c r="D285" s="161"/>
      <c r="E285" s="171"/>
      <c r="F285" s="162"/>
      <c r="G285" s="234" t="s">
        <v>28</v>
      </c>
      <c r="H285" s="163"/>
      <c r="I285" s="163"/>
      <c r="J285" s="164"/>
      <c r="K285" s="212">
        <f t="shared" si="10"/>
        <v>0</v>
      </c>
      <c r="L285" s="213" t="s">
        <v>0</v>
      </c>
    </row>
    <row r="286" spans="2:12" x14ac:dyDescent="0.2">
      <c r="B286" s="159"/>
      <c r="C286" s="160"/>
      <c r="D286" s="161"/>
      <c r="E286" s="171"/>
      <c r="F286" s="162"/>
      <c r="G286" s="234" t="s">
        <v>28</v>
      </c>
      <c r="H286" s="163"/>
      <c r="I286" s="163"/>
      <c r="J286" s="164"/>
      <c r="K286" s="212">
        <f t="shared" si="10"/>
        <v>0</v>
      </c>
      <c r="L286" s="213" t="s">
        <v>0</v>
      </c>
    </row>
    <row r="287" spans="2:12" x14ac:dyDescent="0.2">
      <c r="B287" s="159"/>
      <c r="C287" s="160"/>
      <c r="D287" s="161"/>
      <c r="E287" s="171"/>
      <c r="F287" s="162"/>
      <c r="G287" s="234" t="s">
        <v>28</v>
      </c>
      <c r="H287" s="163"/>
      <c r="I287" s="163"/>
      <c r="J287" s="164"/>
      <c r="K287" s="212">
        <f t="shared" si="10"/>
        <v>0</v>
      </c>
      <c r="L287" s="213" t="s">
        <v>0</v>
      </c>
    </row>
    <row r="288" spans="2:12" x14ac:dyDescent="0.2">
      <c r="B288" s="159"/>
      <c r="C288" s="160"/>
      <c r="D288" s="161"/>
      <c r="E288" s="171"/>
      <c r="F288" s="162"/>
      <c r="G288" s="234" t="s">
        <v>28</v>
      </c>
      <c r="H288" s="163"/>
      <c r="I288" s="163"/>
      <c r="J288" s="164"/>
      <c r="K288" s="212">
        <f t="shared" si="10"/>
        <v>0</v>
      </c>
      <c r="L288" s="213" t="s">
        <v>0</v>
      </c>
    </row>
    <row r="289" spans="2:12" x14ac:dyDescent="0.2">
      <c r="B289" s="159"/>
      <c r="C289" s="160"/>
      <c r="D289" s="161"/>
      <c r="E289" s="171"/>
      <c r="F289" s="162"/>
      <c r="G289" s="234" t="s">
        <v>28</v>
      </c>
      <c r="H289" s="163"/>
      <c r="I289" s="163"/>
      <c r="J289" s="164"/>
      <c r="K289" s="212">
        <f t="shared" si="10"/>
        <v>0</v>
      </c>
      <c r="L289" s="213" t="s">
        <v>0</v>
      </c>
    </row>
    <row r="290" spans="2:12" x14ac:dyDescent="0.2">
      <c r="B290" s="159"/>
      <c r="C290" s="160"/>
      <c r="D290" s="161"/>
      <c r="E290" s="171"/>
      <c r="F290" s="162"/>
      <c r="G290" s="234" t="s">
        <v>28</v>
      </c>
      <c r="H290" s="163"/>
      <c r="I290" s="163"/>
      <c r="J290" s="164"/>
      <c r="K290" s="212">
        <f t="shared" si="10"/>
        <v>0</v>
      </c>
      <c r="L290" s="213" t="s">
        <v>0</v>
      </c>
    </row>
    <row r="291" spans="2:12" x14ac:dyDescent="0.2">
      <c r="B291" s="159"/>
      <c r="C291" s="160"/>
      <c r="D291" s="161"/>
      <c r="E291" s="171"/>
      <c r="F291" s="162"/>
      <c r="G291" s="234" t="s">
        <v>28</v>
      </c>
      <c r="H291" s="163"/>
      <c r="I291" s="163"/>
      <c r="J291" s="164"/>
      <c r="K291" s="212">
        <f t="shared" si="10"/>
        <v>0</v>
      </c>
      <c r="L291" s="213" t="s">
        <v>0</v>
      </c>
    </row>
    <row r="292" spans="2:12" x14ac:dyDescent="0.2">
      <c r="B292" s="159"/>
      <c r="C292" s="160"/>
      <c r="D292" s="161"/>
      <c r="E292" s="171"/>
      <c r="F292" s="162"/>
      <c r="G292" s="234" t="s">
        <v>28</v>
      </c>
      <c r="H292" s="163"/>
      <c r="I292" s="163"/>
      <c r="J292" s="164"/>
      <c r="K292" s="212">
        <f t="shared" si="10"/>
        <v>0</v>
      </c>
      <c r="L292" s="213" t="s">
        <v>0</v>
      </c>
    </row>
    <row r="293" spans="2:12" x14ac:dyDescent="0.2">
      <c r="B293" s="159"/>
      <c r="C293" s="160"/>
      <c r="D293" s="161"/>
      <c r="E293" s="171"/>
      <c r="F293" s="162"/>
      <c r="G293" s="234" t="s">
        <v>28</v>
      </c>
      <c r="H293" s="163"/>
      <c r="I293" s="163"/>
      <c r="J293" s="164"/>
      <c r="K293" s="212">
        <f t="shared" si="10"/>
        <v>0</v>
      </c>
      <c r="L293" s="213" t="s">
        <v>0</v>
      </c>
    </row>
    <row r="294" spans="2:12" x14ac:dyDescent="0.2">
      <c r="B294" s="159"/>
      <c r="C294" s="160"/>
      <c r="D294" s="161"/>
      <c r="E294" s="171"/>
      <c r="F294" s="162"/>
      <c r="G294" s="234" t="s">
        <v>28</v>
      </c>
      <c r="H294" s="163"/>
      <c r="I294" s="163"/>
      <c r="J294" s="164"/>
      <c r="K294" s="212">
        <f t="shared" si="10"/>
        <v>0</v>
      </c>
      <c r="L294" s="213" t="s">
        <v>0</v>
      </c>
    </row>
    <row r="295" spans="2:12" x14ac:dyDescent="0.2">
      <c r="B295" s="159"/>
      <c r="C295" s="160"/>
      <c r="D295" s="161"/>
      <c r="E295" s="171"/>
      <c r="F295" s="162"/>
      <c r="G295" s="234" t="s">
        <v>28</v>
      </c>
      <c r="H295" s="163"/>
      <c r="I295" s="163"/>
      <c r="J295" s="164"/>
      <c r="K295" s="212">
        <f t="shared" si="10"/>
        <v>0</v>
      </c>
      <c r="L295" s="213" t="s">
        <v>0</v>
      </c>
    </row>
    <row r="296" spans="2:12" x14ac:dyDescent="0.2">
      <c r="B296" s="159"/>
      <c r="C296" s="160"/>
      <c r="D296" s="161"/>
      <c r="E296" s="171"/>
      <c r="F296" s="162"/>
      <c r="G296" s="234" t="s">
        <v>28</v>
      </c>
      <c r="H296" s="163"/>
      <c r="I296" s="163"/>
      <c r="J296" s="164"/>
      <c r="K296" s="212">
        <f t="shared" si="10"/>
        <v>0</v>
      </c>
      <c r="L296" s="213" t="s">
        <v>0</v>
      </c>
    </row>
    <row r="297" spans="2:12" x14ac:dyDescent="0.2">
      <c r="B297" s="159"/>
      <c r="C297" s="160"/>
      <c r="D297" s="161"/>
      <c r="E297" s="171"/>
      <c r="F297" s="162"/>
      <c r="G297" s="234" t="s">
        <v>28</v>
      </c>
      <c r="H297" s="163"/>
      <c r="I297" s="163"/>
      <c r="J297" s="164"/>
      <c r="K297" s="212">
        <f t="shared" si="10"/>
        <v>0</v>
      </c>
      <c r="L297" s="213" t="s">
        <v>0</v>
      </c>
    </row>
    <row r="298" spans="2:12" x14ac:dyDescent="0.2">
      <c r="B298" s="159"/>
      <c r="C298" s="160"/>
      <c r="D298" s="161"/>
      <c r="E298" s="171"/>
      <c r="F298" s="162"/>
      <c r="G298" s="234" t="s">
        <v>28</v>
      </c>
      <c r="H298" s="163"/>
      <c r="I298" s="163"/>
      <c r="J298" s="164"/>
      <c r="K298" s="212">
        <f t="shared" si="10"/>
        <v>0</v>
      </c>
      <c r="L298" s="213" t="s">
        <v>0</v>
      </c>
    </row>
    <row r="299" spans="2:12" x14ac:dyDescent="0.2">
      <c r="B299" s="159"/>
      <c r="C299" s="160"/>
      <c r="D299" s="161"/>
      <c r="E299" s="171"/>
      <c r="F299" s="162"/>
      <c r="G299" s="234" t="s">
        <v>28</v>
      </c>
      <c r="H299" s="163"/>
      <c r="I299" s="163"/>
      <c r="J299" s="164"/>
      <c r="K299" s="212">
        <f t="shared" si="10"/>
        <v>0</v>
      </c>
      <c r="L299" s="213" t="s">
        <v>0</v>
      </c>
    </row>
    <row r="300" spans="2:12" x14ac:dyDescent="0.2">
      <c r="B300" s="159"/>
      <c r="C300" s="160"/>
      <c r="D300" s="161"/>
      <c r="E300" s="171"/>
      <c r="F300" s="162"/>
      <c r="G300" s="234" t="s">
        <v>28</v>
      </c>
      <c r="H300" s="163"/>
      <c r="I300" s="163"/>
      <c r="J300" s="164"/>
      <c r="K300" s="212">
        <f t="shared" si="10"/>
        <v>0</v>
      </c>
      <c r="L300" s="213" t="s">
        <v>0</v>
      </c>
    </row>
    <row r="301" spans="2:12" x14ac:dyDescent="0.2">
      <c r="B301" s="159"/>
      <c r="C301" s="160"/>
      <c r="D301" s="161"/>
      <c r="E301" s="171"/>
      <c r="F301" s="162"/>
      <c r="G301" s="234" t="s">
        <v>28</v>
      </c>
      <c r="H301" s="163"/>
      <c r="I301" s="163"/>
      <c r="J301" s="164"/>
      <c r="K301" s="212">
        <f t="shared" si="10"/>
        <v>0</v>
      </c>
      <c r="L301" s="213" t="s">
        <v>0</v>
      </c>
    </row>
    <row r="302" spans="2:12" x14ac:dyDescent="0.2">
      <c r="B302" s="159"/>
      <c r="C302" s="160"/>
      <c r="D302" s="161"/>
      <c r="E302" s="171"/>
      <c r="F302" s="162"/>
      <c r="G302" s="234" t="s">
        <v>28</v>
      </c>
      <c r="H302" s="163"/>
      <c r="I302" s="163"/>
      <c r="J302" s="164"/>
      <c r="K302" s="212">
        <f t="shared" si="10"/>
        <v>0</v>
      </c>
      <c r="L302" s="213" t="s">
        <v>0</v>
      </c>
    </row>
    <row r="303" spans="2:12" x14ac:dyDescent="0.2">
      <c r="B303" s="159"/>
      <c r="C303" s="160"/>
      <c r="D303" s="161"/>
      <c r="E303" s="171"/>
      <c r="F303" s="162"/>
      <c r="G303" s="234" t="s">
        <v>28</v>
      </c>
      <c r="H303" s="163"/>
      <c r="I303" s="163"/>
      <c r="J303" s="164"/>
      <c r="K303" s="212">
        <f t="shared" si="10"/>
        <v>0</v>
      </c>
      <c r="L303" s="213" t="s">
        <v>0</v>
      </c>
    </row>
    <row r="304" spans="2:12" x14ac:dyDescent="0.2">
      <c r="B304" s="159"/>
      <c r="C304" s="160"/>
      <c r="D304" s="161"/>
      <c r="E304" s="171"/>
      <c r="F304" s="162"/>
      <c r="G304" s="234" t="s">
        <v>28</v>
      </c>
      <c r="H304" s="163"/>
      <c r="I304" s="163"/>
      <c r="J304" s="164"/>
      <c r="K304" s="212">
        <f t="shared" si="10"/>
        <v>0</v>
      </c>
      <c r="L304" s="213" t="s">
        <v>0</v>
      </c>
    </row>
    <row r="305" spans="2:12" x14ac:dyDescent="0.2">
      <c r="B305" s="159"/>
      <c r="C305" s="160"/>
      <c r="D305" s="161"/>
      <c r="E305" s="171"/>
      <c r="F305" s="162"/>
      <c r="G305" s="234" t="s">
        <v>28</v>
      </c>
      <c r="H305" s="163"/>
      <c r="I305" s="163"/>
      <c r="J305" s="164"/>
      <c r="K305" s="212">
        <f t="shared" si="10"/>
        <v>0</v>
      </c>
      <c r="L305" s="213" t="s">
        <v>0</v>
      </c>
    </row>
    <row r="306" spans="2:12" x14ac:dyDescent="0.2">
      <c r="B306" s="159"/>
      <c r="C306" s="160"/>
      <c r="D306" s="161"/>
      <c r="E306" s="171"/>
      <c r="F306" s="162"/>
      <c r="G306" s="234" t="s">
        <v>28</v>
      </c>
      <c r="H306" s="163"/>
      <c r="I306" s="163"/>
      <c r="J306" s="164"/>
      <c r="K306" s="212">
        <f t="shared" si="10"/>
        <v>0</v>
      </c>
      <c r="L306" s="213" t="s">
        <v>0</v>
      </c>
    </row>
    <row r="307" spans="2:12" x14ac:dyDescent="0.2">
      <c r="B307" s="159"/>
      <c r="C307" s="160"/>
      <c r="D307" s="161"/>
      <c r="E307" s="171"/>
      <c r="F307" s="162"/>
      <c r="G307" s="234" t="s">
        <v>28</v>
      </c>
      <c r="H307" s="163"/>
      <c r="I307" s="163"/>
      <c r="J307" s="164"/>
      <c r="K307" s="212">
        <f t="shared" si="10"/>
        <v>0</v>
      </c>
      <c r="L307" s="213" t="s">
        <v>0</v>
      </c>
    </row>
    <row r="308" spans="2:12" x14ac:dyDescent="0.2">
      <c r="B308" s="159"/>
      <c r="C308" s="160"/>
      <c r="D308" s="161"/>
      <c r="E308" s="171"/>
      <c r="F308" s="162"/>
      <c r="G308" s="234" t="s">
        <v>28</v>
      </c>
      <c r="H308" s="163"/>
      <c r="I308" s="163"/>
      <c r="J308" s="164"/>
      <c r="K308" s="212">
        <f t="shared" si="10"/>
        <v>0</v>
      </c>
      <c r="L308" s="213" t="s">
        <v>0</v>
      </c>
    </row>
    <row r="309" spans="2:12" x14ac:dyDescent="0.2">
      <c r="B309" s="159"/>
      <c r="C309" s="160"/>
      <c r="D309" s="161"/>
      <c r="E309" s="171"/>
      <c r="F309" s="162"/>
      <c r="G309" s="234" t="s">
        <v>28</v>
      </c>
      <c r="H309" s="163"/>
      <c r="I309" s="163"/>
      <c r="J309" s="164"/>
      <c r="K309" s="212">
        <f t="shared" si="10"/>
        <v>0</v>
      </c>
      <c r="L309" s="213" t="s">
        <v>0</v>
      </c>
    </row>
    <row r="310" spans="2:12" x14ac:dyDescent="0.2">
      <c r="B310" s="159"/>
      <c r="C310" s="160"/>
      <c r="D310" s="161"/>
      <c r="E310" s="171"/>
      <c r="F310" s="162"/>
      <c r="G310" s="234" t="s">
        <v>28</v>
      </c>
      <c r="H310" s="163"/>
      <c r="I310" s="163"/>
      <c r="J310" s="164"/>
      <c r="K310" s="212">
        <f t="shared" si="10"/>
        <v>0</v>
      </c>
      <c r="L310" s="213" t="s">
        <v>0</v>
      </c>
    </row>
    <row r="311" spans="2:12" x14ac:dyDescent="0.2">
      <c r="B311" s="159"/>
      <c r="C311" s="160"/>
      <c r="D311" s="161"/>
      <c r="E311" s="171"/>
      <c r="F311" s="162"/>
      <c r="G311" s="234" t="s">
        <v>28</v>
      </c>
      <c r="H311" s="163"/>
      <c r="I311" s="163"/>
      <c r="J311" s="164"/>
      <c r="K311" s="212">
        <f t="shared" si="10"/>
        <v>0</v>
      </c>
      <c r="L311" s="213" t="s">
        <v>0</v>
      </c>
    </row>
    <row r="312" spans="2:12" x14ac:dyDescent="0.2">
      <c r="B312" s="159"/>
      <c r="C312" s="160"/>
      <c r="D312" s="161"/>
      <c r="E312" s="171"/>
      <c r="F312" s="162"/>
      <c r="G312" s="234" t="s">
        <v>28</v>
      </c>
      <c r="H312" s="163"/>
      <c r="I312" s="163"/>
      <c r="J312" s="164"/>
      <c r="K312" s="212">
        <f t="shared" si="10"/>
        <v>0</v>
      </c>
      <c r="L312" s="213" t="s">
        <v>0</v>
      </c>
    </row>
    <row r="313" spans="2:12" x14ac:dyDescent="0.2">
      <c r="B313" s="159"/>
      <c r="C313" s="160"/>
      <c r="D313" s="161"/>
      <c r="E313" s="171"/>
      <c r="F313" s="162"/>
      <c r="G313" s="234" t="s">
        <v>28</v>
      </c>
      <c r="H313" s="163"/>
      <c r="I313" s="163"/>
      <c r="J313" s="164"/>
      <c r="K313" s="212">
        <f t="shared" si="10"/>
        <v>0</v>
      </c>
      <c r="L313" s="213" t="s">
        <v>0</v>
      </c>
    </row>
    <row r="314" spans="2:12" x14ac:dyDescent="0.2">
      <c r="B314" s="159"/>
      <c r="C314" s="160"/>
      <c r="D314" s="161"/>
      <c r="E314" s="171"/>
      <c r="F314" s="162"/>
      <c r="G314" s="234" t="s">
        <v>28</v>
      </c>
      <c r="H314" s="163"/>
      <c r="I314" s="163"/>
      <c r="J314" s="164"/>
      <c r="K314" s="212">
        <f t="shared" si="10"/>
        <v>0</v>
      </c>
      <c r="L314" s="213" t="s">
        <v>0</v>
      </c>
    </row>
    <row r="315" spans="2:12" x14ac:dyDescent="0.2">
      <c r="B315" s="159"/>
      <c r="C315" s="160"/>
      <c r="D315" s="161"/>
      <c r="E315" s="171"/>
      <c r="F315" s="162"/>
      <c r="G315" s="234" t="s">
        <v>28</v>
      </c>
      <c r="H315" s="163"/>
      <c r="I315" s="163"/>
      <c r="J315" s="164"/>
      <c r="K315" s="212">
        <f t="shared" si="10"/>
        <v>0</v>
      </c>
      <c r="L315" s="213" t="s">
        <v>0</v>
      </c>
    </row>
    <row r="316" spans="2:12" x14ac:dyDescent="0.2">
      <c r="B316" s="159"/>
      <c r="C316" s="160"/>
      <c r="D316" s="161"/>
      <c r="E316" s="171"/>
      <c r="F316" s="162"/>
      <c r="G316" s="234" t="s">
        <v>28</v>
      </c>
      <c r="H316" s="163"/>
      <c r="I316" s="163"/>
      <c r="J316" s="164"/>
      <c r="K316" s="212">
        <f t="shared" si="10"/>
        <v>0</v>
      </c>
      <c r="L316" s="213" t="s">
        <v>0</v>
      </c>
    </row>
    <row r="317" spans="2:12" x14ac:dyDescent="0.2">
      <c r="B317" s="159"/>
      <c r="C317" s="160"/>
      <c r="D317" s="161"/>
      <c r="E317" s="171"/>
      <c r="F317" s="162"/>
      <c r="G317" s="234" t="s">
        <v>28</v>
      </c>
      <c r="H317" s="163"/>
      <c r="I317" s="163"/>
      <c r="J317" s="164"/>
      <c r="K317" s="212">
        <f t="shared" si="10"/>
        <v>0</v>
      </c>
      <c r="L317" s="213" t="s">
        <v>0</v>
      </c>
    </row>
    <row r="318" spans="2:12" x14ac:dyDescent="0.2">
      <c r="B318" s="159"/>
      <c r="C318" s="160"/>
      <c r="D318" s="161"/>
      <c r="E318" s="171"/>
      <c r="F318" s="162"/>
      <c r="G318" s="234" t="s">
        <v>28</v>
      </c>
      <c r="H318" s="163"/>
      <c r="I318" s="163"/>
      <c r="J318" s="164"/>
      <c r="K318" s="212">
        <f t="shared" si="10"/>
        <v>0</v>
      </c>
      <c r="L318" s="213" t="s">
        <v>0</v>
      </c>
    </row>
    <row r="319" spans="2:12" x14ac:dyDescent="0.2">
      <c r="B319" s="159"/>
      <c r="C319" s="160"/>
      <c r="D319" s="161"/>
      <c r="E319" s="171"/>
      <c r="F319" s="162"/>
      <c r="G319" s="234" t="s">
        <v>28</v>
      </c>
      <c r="H319" s="163"/>
      <c r="I319" s="163"/>
      <c r="J319" s="164"/>
      <c r="K319" s="212">
        <f t="shared" si="10"/>
        <v>0</v>
      </c>
      <c r="L319" s="213" t="s">
        <v>0</v>
      </c>
    </row>
    <row r="320" spans="2:12" x14ac:dyDescent="0.2">
      <c r="B320" s="159"/>
      <c r="C320" s="160"/>
      <c r="D320" s="161"/>
      <c r="E320" s="171"/>
      <c r="F320" s="162"/>
      <c r="G320" s="234" t="s">
        <v>28</v>
      </c>
      <c r="H320" s="163"/>
      <c r="I320" s="163"/>
      <c r="J320" s="164"/>
      <c r="K320" s="212">
        <f t="shared" si="10"/>
        <v>0</v>
      </c>
      <c r="L320" s="213" t="s">
        <v>0</v>
      </c>
    </row>
    <row r="321" spans="2:12" x14ac:dyDescent="0.2">
      <c r="B321" s="159"/>
      <c r="C321" s="160"/>
      <c r="D321" s="161"/>
      <c r="E321" s="171"/>
      <c r="F321" s="162"/>
      <c r="G321" s="234" t="s">
        <v>28</v>
      </c>
      <c r="H321" s="163"/>
      <c r="I321" s="163"/>
      <c r="J321" s="164"/>
      <c r="K321" s="212">
        <f t="shared" si="10"/>
        <v>0</v>
      </c>
      <c r="L321" s="213" t="s">
        <v>0</v>
      </c>
    </row>
    <row r="322" spans="2:12" x14ac:dyDescent="0.2">
      <c r="B322" s="159"/>
      <c r="C322" s="160"/>
      <c r="D322" s="161"/>
      <c r="E322" s="171"/>
      <c r="F322" s="162"/>
      <c r="G322" s="234" t="s">
        <v>28</v>
      </c>
      <c r="H322" s="163"/>
      <c r="I322" s="163"/>
      <c r="J322" s="164"/>
      <c r="K322" s="212">
        <f t="shared" si="10"/>
        <v>0</v>
      </c>
      <c r="L322" s="213" t="s">
        <v>0</v>
      </c>
    </row>
    <row r="323" spans="2:12" x14ac:dyDescent="0.2">
      <c r="B323" s="159"/>
      <c r="C323" s="160"/>
      <c r="D323" s="161"/>
      <c r="E323" s="171"/>
      <c r="F323" s="162"/>
      <c r="G323" s="234" t="s">
        <v>28</v>
      </c>
      <c r="H323" s="163"/>
      <c r="I323" s="163"/>
      <c r="J323" s="164"/>
      <c r="K323" s="212">
        <f t="shared" si="10"/>
        <v>0</v>
      </c>
      <c r="L323" s="213" t="s">
        <v>0</v>
      </c>
    </row>
    <row r="324" spans="2:12" x14ac:dyDescent="0.2">
      <c r="B324" s="159"/>
      <c r="C324" s="160"/>
      <c r="D324" s="161"/>
      <c r="E324" s="171"/>
      <c r="F324" s="162"/>
      <c r="G324" s="234" t="s">
        <v>28</v>
      </c>
      <c r="H324" s="163"/>
      <c r="I324" s="163"/>
      <c r="J324" s="164"/>
      <c r="K324" s="212">
        <f t="shared" si="10"/>
        <v>0</v>
      </c>
      <c r="L324" s="213" t="s">
        <v>0</v>
      </c>
    </row>
    <row r="325" spans="2:12" x14ac:dyDescent="0.2">
      <c r="B325" s="159"/>
      <c r="C325" s="160"/>
      <c r="D325" s="161"/>
      <c r="E325" s="171"/>
      <c r="F325" s="162"/>
      <c r="G325" s="234" t="s">
        <v>28</v>
      </c>
      <c r="H325" s="163"/>
      <c r="I325" s="163"/>
      <c r="J325" s="164"/>
      <c r="K325" s="212">
        <f t="shared" si="10"/>
        <v>0</v>
      </c>
      <c r="L325" s="213" t="s">
        <v>0</v>
      </c>
    </row>
    <row r="326" spans="2:12" x14ac:dyDescent="0.2">
      <c r="B326" s="159"/>
      <c r="C326" s="160"/>
      <c r="D326" s="161"/>
      <c r="E326" s="171"/>
      <c r="F326" s="162"/>
      <c r="G326" s="234" t="s">
        <v>28</v>
      </c>
      <c r="H326" s="163"/>
      <c r="I326" s="163"/>
      <c r="J326" s="164"/>
      <c r="K326" s="212">
        <f t="shared" si="10"/>
        <v>0</v>
      </c>
      <c r="L326" s="213" t="s">
        <v>0</v>
      </c>
    </row>
    <row r="327" spans="2:12" x14ac:dyDescent="0.2">
      <c r="B327" s="159"/>
      <c r="C327" s="160"/>
      <c r="D327" s="161"/>
      <c r="E327" s="171"/>
      <c r="F327" s="162"/>
      <c r="G327" s="234" t="s">
        <v>28</v>
      </c>
      <c r="H327" s="163"/>
      <c r="I327" s="163"/>
      <c r="J327" s="164"/>
      <c r="K327" s="212">
        <f t="shared" si="10"/>
        <v>0</v>
      </c>
      <c r="L327" s="213" t="s">
        <v>0</v>
      </c>
    </row>
    <row r="328" spans="2:12" x14ac:dyDescent="0.2">
      <c r="B328" s="159"/>
      <c r="C328" s="160"/>
      <c r="D328" s="161"/>
      <c r="E328" s="171"/>
      <c r="F328" s="162"/>
      <c r="G328" s="234" t="s">
        <v>28</v>
      </c>
      <c r="H328" s="163"/>
      <c r="I328" s="163"/>
      <c r="J328" s="164"/>
      <c r="K328" s="212">
        <f t="shared" si="10"/>
        <v>0</v>
      </c>
      <c r="L328" s="213" t="s">
        <v>0</v>
      </c>
    </row>
    <row r="329" spans="2:12" x14ac:dyDescent="0.2">
      <c r="B329" s="159"/>
      <c r="C329" s="160"/>
      <c r="D329" s="161"/>
      <c r="E329" s="171"/>
      <c r="F329" s="162"/>
      <c r="G329" s="234" t="s">
        <v>28</v>
      </c>
      <c r="H329" s="163"/>
      <c r="I329" s="163"/>
      <c r="J329" s="164"/>
      <c r="K329" s="212">
        <f t="shared" si="10"/>
        <v>0</v>
      </c>
      <c r="L329" s="213" t="s">
        <v>0</v>
      </c>
    </row>
    <row r="330" spans="2:12" x14ac:dyDescent="0.2">
      <c r="B330" s="159"/>
      <c r="C330" s="160"/>
      <c r="D330" s="161"/>
      <c r="E330" s="171"/>
      <c r="F330" s="162"/>
      <c r="G330" s="234" t="s">
        <v>28</v>
      </c>
      <c r="H330" s="163"/>
      <c r="I330" s="163"/>
      <c r="J330" s="164"/>
      <c r="K330" s="212">
        <f t="shared" si="10"/>
        <v>0</v>
      </c>
      <c r="L330" s="213" t="s">
        <v>0</v>
      </c>
    </row>
    <row r="331" spans="2:12" x14ac:dyDescent="0.2">
      <c r="B331" s="159"/>
      <c r="C331" s="160"/>
      <c r="D331" s="161"/>
      <c r="E331" s="171"/>
      <c r="F331" s="162"/>
      <c r="G331" s="234" t="s">
        <v>28</v>
      </c>
      <c r="H331" s="163"/>
      <c r="I331" s="163"/>
      <c r="J331" s="164"/>
      <c r="K331" s="212">
        <f t="shared" si="10"/>
        <v>0</v>
      </c>
      <c r="L331" s="213" t="s">
        <v>0</v>
      </c>
    </row>
    <row r="332" spans="2:12" x14ac:dyDescent="0.2">
      <c r="B332" s="159"/>
      <c r="C332" s="160"/>
      <c r="D332" s="161"/>
      <c r="E332" s="171"/>
      <c r="F332" s="162"/>
      <c r="G332" s="234" t="s">
        <v>28</v>
      </c>
      <c r="H332" s="163"/>
      <c r="I332" s="163"/>
      <c r="J332" s="164"/>
      <c r="K332" s="212">
        <f t="shared" si="10"/>
        <v>0</v>
      </c>
      <c r="L332" s="213" t="s">
        <v>0</v>
      </c>
    </row>
    <row r="333" spans="2:12" x14ac:dyDescent="0.2">
      <c r="B333" s="159"/>
      <c r="C333" s="160"/>
      <c r="D333" s="161"/>
      <c r="E333" s="171"/>
      <c r="F333" s="162"/>
      <c r="G333" s="234" t="s">
        <v>28</v>
      </c>
      <c r="H333" s="163"/>
      <c r="I333" s="163"/>
      <c r="J333" s="164"/>
      <c r="K333" s="212">
        <f t="shared" si="10"/>
        <v>0</v>
      </c>
      <c r="L333" s="213" t="s">
        <v>0</v>
      </c>
    </row>
    <row r="334" spans="2:12" x14ac:dyDescent="0.2">
      <c r="B334" s="159"/>
      <c r="C334" s="160"/>
      <c r="D334" s="161"/>
      <c r="E334" s="171"/>
      <c r="F334" s="162"/>
      <c r="G334" s="234" t="s">
        <v>28</v>
      </c>
      <c r="H334" s="163"/>
      <c r="I334" s="163"/>
      <c r="J334" s="164"/>
      <c r="K334" s="212">
        <f t="shared" si="10"/>
        <v>0</v>
      </c>
      <c r="L334" s="213" t="s">
        <v>0</v>
      </c>
    </row>
    <row r="335" spans="2:12" x14ac:dyDescent="0.2">
      <c r="B335" s="159"/>
      <c r="C335" s="160"/>
      <c r="D335" s="161"/>
      <c r="E335" s="171"/>
      <c r="F335" s="162"/>
      <c r="G335" s="234" t="s">
        <v>28</v>
      </c>
      <c r="H335" s="163"/>
      <c r="I335" s="163"/>
      <c r="J335" s="164"/>
      <c r="K335" s="212">
        <f t="shared" si="10"/>
        <v>0</v>
      </c>
      <c r="L335" s="213" t="s">
        <v>0</v>
      </c>
    </row>
    <row r="336" spans="2:12" x14ac:dyDescent="0.2">
      <c r="B336" s="159"/>
      <c r="C336" s="160"/>
      <c r="D336" s="161"/>
      <c r="E336" s="171"/>
      <c r="F336" s="162"/>
      <c r="G336" s="234" t="s">
        <v>28</v>
      </c>
      <c r="H336" s="163"/>
      <c r="I336" s="163"/>
      <c r="J336" s="164"/>
      <c r="K336" s="212">
        <f t="shared" si="10"/>
        <v>0</v>
      </c>
      <c r="L336" s="213" t="s">
        <v>0</v>
      </c>
    </row>
    <row r="337" spans="2:12" x14ac:dyDescent="0.2">
      <c r="B337" s="159"/>
      <c r="C337" s="160"/>
      <c r="D337" s="161"/>
      <c r="E337" s="171"/>
      <c r="F337" s="162"/>
      <c r="G337" s="234" t="s">
        <v>28</v>
      </c>
      <c r="H337" s="163"/>
      <c r="I337" s="163"/>
      <c r="J337" s="164"/>
      <c r="K337" s="212">
        <f t="shared" si="10"/>
        <v>0</v>
      </c>
      <c r="L337" s="213" t="s">
        <v>0</v>
      </c>
    </row>
    <row r="338" spans="2:12" x14ac:dyDescent="0.2">
      <c r="B338" s="159"/>
      <c r="C338" s="160"/>
      <c r="D338" s="161"/>
      <c r="E338" s="171"/>
      <c r="F338" s="162"/>
      <c r="G338" s="234" t="s">
        <v>28</v>
      </c>
      <c r="H338" s="163"/>
      <c r="I338" s="163"/>
      <c r="J338" s="164"/>
      <c r="K338" s="212">
        <f t="shared" si="10"/>
        <v>0</v>
      </c>
      <c r="L338" s="213" t="s">
        <v>0</v>
      </c>
    </row>
    <row r="339" spans="2:12" x14ac:dyDescent="0.2">
      <c r="B339" s="159"/>
      <c r="C339" s="160"/>
      <c r="D339" s="161"/>
      <c r="E339" s="171"/>
      <c r="F339" s="162"/>
      <c r="G339" s="234" t="s">
        <v>28</v>
      </c>
      <c r="H339" s="163"/>
      <c r="I339" s="163"/>
      <c r="J339" s="164"/>
      <c r="K339" s="212">
        <f t="shared" si="10"/>
        <v>0</v>
      </c>
      <c r="L339" s="213" t="s">
        <v>0</v>
      </c>
    </row>
    <row r="340" spans="2:12" x14ac:dyDescent="0.2">
      <c r="B340" s="159"/>
      <c r="C340" s="160"/>
      <c r="D340" s="161"/>
      <c r="E340" s="171"/>
      <c r="F340" s="162"/>
      <c r="G340" s="234" t="s">
        <v>28</v>
      </c>
      <c r="H340" s="163"/>
      <c r="I340" s="163"/>
      <c r="J340" s="164"/>
      <c r="K340" s="212">
        <f t="shared" si="10"/>
        <v>0</v>
      </c>
      <c r="L340" s="213" t="s">
        <v>0</v>
      </c>
    </row>
    <row r="341" spans="2:12" x14ac:dyDescent="0.2">
      <c r="B341" s="159"/>
      <c r="C341" s="160"/>
      <c r="D341" s="161"/>
      <c r="E341" s="171"/>
      <c r="F341" s="162"/>
      <c r="G341" s="234" t="s">
        <v>28</v>
      </c>
      <c r="H341" s="163"/>
      <c r="I341" s="163"/>
      <c r="J341" s="164"/>
      <c r="K341" s="212">
        <f t="shared" ref="K341:K404" si="11">F341*H341</f>
        <v>0</v>
      </c>
      <c r="L341" s="213" t="s">
        <v>0</v>
      </c>
    </row>
    <row r="342" spans="2:12" x14ac:dyDescent="0.2">
      <c r="B342" s="159"/>
      <c r="C342" s="160"/>
      <c r="D342" s="161"/>
      <c r="E342" s="171"/>
      <c r="F342" s="162"/>
      <c r="G342" s="234" t="s">
        <v>28</v>
      </c>
      <c r="H342" s="163"/>
      <c r="I342" s="163"/>
      <c r="J342" s="164"/>
      <c r="K342" s="212">
        <f t="shared" si="11"/>
        <v>0</v>
      </c>
      <c r="L342" s="213" t="s">
        <v>0</v>
      </c>
    </row>
    <row r="343" spans="2:12" x14ac:dyDescent="0.2">
      <c r="B343" s="159"/>
      <c r="C343" s="160"/>
      <c r="D343" s="161"/>
      <c r="E343" s="171"/>
      <c r="F343" s="162"/>
      <c r="G343" s="234" t="s">
        <v>28</v>
      </c>
      <c r="H343" s="163"/>
      <c r="I343" s="163"/>
      <c r="J343" s="164"/>
      <c r="K343" s="212">
        <f t="shared" si="11"/>
        <v>0</v>
      </c>
      <c r="L343" s="213" t="s">
        <v>0</v>
      </c>
    </row>
    <row r="344" spans="2:12" x14ac:dyDescent="0.2">
      <c r="B344" s="159"/>
      <c r="C344" s="160"/>
      <c r="D344" s="161"/>
      <c r="E344" s="171"/>
      <c r="F344" s="162"/>
      <c r="G344" s="234" t="s">
        <v>28</v>
      </c>
      <c r="H344" s="163"/>
      <c r="I344" s="163"/>
      <c r="J344" s="164"/>
      <c r="K344" s="212">
        <f t="shared" si="11"/>
        <v>0</v>
      </c>
      <c r="L344" s="213" t="s">
        <v>0</v>
      </c>
    </row>
    <row r="345" spans="2:12" x14ac:dyDescent="0.2">
      <c r="B345" s="159"/>
      <c r="C345" s="160"/>
      <c r="D345" s="161"/>
      <c r="E345" s="171"/>
      <c r="F345" s="162"/>
      <c r="G345" s="234" t="s">
        <v>28</v>
      </c>
      <c r="H345" s="163"/>
      <c r="I345" s="163"/>
      <c r="J345" s="164"/>
      <c r="K345" s="212">
        <f t="shared" si="11"/>
        <v>0</v>
      </c>
      <c r="L345" s="213" t="s">
        <v>0</v>
      </c>
    </row>
    <row r="346" spans="2:12" x14ac:dyDescent="0.2">
      <c r="B346" s="159"/>
      <c r="C346" s="160"/>
      <c r="D346" s="161"/>
      <c r="E346" s="171"/>
      <c r="F346" s="162"/>
      <c r="G346" s="234" t="s">
        <v>28</v>
      </c>
      <c r="H346" s="163"/>
      <c r="I346" s="163"/>
      <c r="J346" s="164"/>
      <c r="K346" s="212">
        <f t="shared" si="11"/>
        <v>0</v>
      </c>
      <c r="L346" s="213" t="s">
        <v>0</v>
      </c>
    </row>
    <row r="347" spans="2:12" x14ac:dyDescent="0.2">
      <c r="B347" s="159"/>
      <c r="C347" s="160"/>
      <c r="D347" s="161"/>
      <c r="E347" s="171"/>
      <c r="F347" s="162"/>
      <c r="G347" s="234" t="s">
        <v>28</v>
      </c>
      <c r="H347" s="163"/>
      <c r="I347" s="163"/>
      <c r="J347" s="164"/>
      <c r="K347" s="212">
        <f t="shared" si="11"/>
        <v>0</v>
      </c>
      <c r="L347" s="213" t="s">
        <v>0</v>
      </c>
    </row>
    <row r="348" spans="2:12" x14ac:dyDescent="0.2">
      <c r="B348" s="159"/>
      <c r="C348" s="160"/>
      <c r="D348" s="161"/>
      <c r="E348" s="171"/>
      <c r="F348" s="162"/>
      <c r="G348" s="234" t="s">
        <v>28</v>
      </c>
      <c r="H348" s="163"/>
      <c r="I348" s="163"/>
      <c r="J348" s="164"/>
      <c r="K348" s="212">
        <f t="shared" si="11"/>
        <v>0</v>
      </c>
      <c r="L348" s="213" t="s">
        <v>0</v>
      </c>
    </row>
    <row r="349" spans="2:12" x14ac:dyDescent="0.2">
      <c r="B349" s="159"/>
      <c r="C349" s="160"/>
      <c r="D349" s="161"/>
      <c r="E349" s="171"/>
      <c r="F349" s="162"/>
      <c r="G349" s="234" t="s">
        <v>28</v>
      </c>
      <c r="H349" s="163"/>
      <c r="I349" s="163"/>
      <c r="J349" s="164"/>
      <c r="K349" s="212">
        <f t="shared" si="11"/>
        <v>0</v>
      </c>
      <c r="L349" s="213" t="s">
        <v>0</v>
      </c>
    </row>
    <row r="350" spans="2:12" x14ac:dyDescent="0.2">
      <c r="B350" s="159"/>
      <c r="C350" s="160"/>
      <c r="D350" s="161"/>
      <c r="E350" s="171"/>
      <c r="F350" s="162"/>
      <c r="G350" s="234" t="s">
        <v>28</v>
      </c>
      <c r="H350" s="163"/>
      <c r="I350" s="163"/>
      <c r="J350" s="164"/>
      <c r="K350" s="212">
        <f t="shared" si="11"/>
        <v>0</v>
      </c>
      <c r="L350" s="213" t="s">
        <v>0</v>
      </c>
    </row>
    <row r="351" spans="2:12" x14ac:dyDescent="0.2">
      <c r="B351" s="159"/>
      <c r="C351" s="160"/>
      <c r="D351" s="161"/>
      <c r="E351" s="171"/>
      <c r="F351" s="162"/>
      <c r="G351" s="234" t="s">
        <v>28</v>
      </c>
      <c r="H351" s="163"/>
      <c r="I351" s="163"/>
      <c r="J351" s="164"/>
      <c r="K351" s="212">
        <f t="shared" si="11"/>
        <v>0</v>
      </c>
      <c r="L351" s="213" t="s">
        <v>0</v>
      </c>
    </row>
    <row r="352" spans="2:12" x14ac:dyDescent="0.2">
      <c r="B352" s="159"/>
      <c r="C352" s="160"/>
      <c r="D352" s="161"/>
      <c r="E352" s="171"/>
      <c r="F352" s="162"/>
      <c r="G352" s="234" t="s">
        <v>28</v>
      </c>
      <c r="H352" s="163"/>
      <c r="I352" s="163"/>
      <c r="J352" s="164"/>
      <c r="K352" s="212">
        <f t="shared" si="11"/>
        <v>0</v>
      </c>
      <c r="L352" s="213" t="s">
        <v>0</v>
      </c>
    </row>
    <row r="353" spans="2:12" x14ac:dyDescent="0.2">
      <c r="B353" s="159"/>
      <c r="C353" s="160"/>
      <c r="D353" s="161"/>
      <c r="E353" s="171"/>
      <c r="F353" s="162"/>
      <c r="G353" s="234" t="s">
        <v>28</v>
      </c>
      <c r="H353" s="163"/>
      <c r="I353" s="163"/>
      <c r="J353" s="164"/>
      <c r="K353" s="212">
        <f t="shared" si="11"/>
        <v>0</v>
      </c>
      <c r="L353" s="213" t="s">
        <v>0</v>
      </c>
    </row>
    <row r="354" spans="2:12" x14ac:dyDescent="0.2">
      <c r="B354" s="159"/>
      <c r="C354" s="160"/>
      <c r="D354" s="161"/>
      <c r="E354" s="171"/>
      <c r="F354" s="162"/>
      <c r="G354" s="234" t="s">
        <v>28</v>
      </c>
      <c r="H354" s="163"/>
      <c r="I354" s="163"/>
      <c r="J354" s="164"/>
      <c r="K354" s="212">
        <f t="shared" si="11"/>
        <v>0</v>
      </c>
      <c r="L354" s="213" t="s">
        <v>0</v>
      </c>
    </row>
    <row r="355" spans="2:12" x14ac:dyDescent="0.2">
      <c r="B355" s="159"/>
      <c r="C355" s="160"/>
      <c r="D355" s="161"/>
      <c r="E355" s="171"/>
      <c r="F355" s="162"/>
      <c r="G355" s="234" t="s">
        <v>28</v>
      </c>
      <c r="H355" s="163"/>
      <c r="I355" s="163"/>
      <c r="J355" s="164"/>
      <c r="K355" s="212">
        <f t="shared" si="11"/>
        <v>0</v>
      </c>
      <c r="L355" s="213" t="s">
        <v>0</v>
      </c>
    </row>
    <row r="356" spans="2:12" x14ac:dyDescent="0.2">
      <c r="B356" s="159"/>
      <c r="C356" s="160"/>
      <c r="D356" s="161"/>
      <c r="E356" s="171"/>
      <c r="F356" s="162"/>
      <c r="G356" s="234" t="s">
        <v>28</v>
      </c>
      <c r="H356" s="163"/>
      <c r="I356" s="163"/>
      <c r="J356" s="164"/>
      <c r="K356" s="212">
        <f t="shared" si="11"/>
        <v>0</v>
      </c>
      <c r="L356" s="213" t="s">
        <v>0</v>
      </c>
    </row>
    <row r="357" spans="2:12" x14ac:dyDescent="0.2">
      <c r="B357" s="159"/>
      <c r="C357" s="160"/>
      <c r="D357" s="161"/>
      <c r="E357" s="171"/>
      <c r="F357" s="162"/>
      <c r="G357" s="234" t="s">
        <v>28</v>
      </c>
      <c r="H357" s="163"/>
      <c r="I357" s="163"/>
      <c r="J357" s="164"/>
      <c r="K357" s="212">
        <f t="shared" si="11"/>
        <v>0</v>
      </c>
      <c r="L357" s="213" t="s">
        <v>0</v>
      </c>
    </row>
    <row r="358" spans="2:12" x14ac:dyDescent="0.2">
      <c r="B358" s="159"/>
      <c r="C358" s="160"/>
      <c r="D358" s="161"/>
      <c r="E358" s="171"/>
      <c r="F358" s="162"/>
      <c r="G358" s="234" t="s">
        <v>28</v>
      </c>
      <c r="H358" s="163"/>
      <c r="I358" s="163"/>
      <c r="J358" s="164"/>
      <c r="K358" s="212">
        <f t="shared" si="11"/>
        <v>0</v>
      </c>
      <c r="L358" s="213" t="s">
        <v>0</v>
      </c>
    </row>
    <row r="359" spans="2:12" x14ac:dyDescent="0.2">
      <c r="B359" s="159"/>
      <c r="C359" s="160"/>
      <c r="D359" s="161"/>
      <c r="E359" s="171"/>
      <c r="F359" s="162"/>
      <c r="G359" s="234" t="s">
        <v>28</v>
      </c>
      <c r="H359" s="163"/>
      <c r="I359" s="163"/>
      <c r="J359" s="164"/>
      <c r="K359" s="212">
        <f t="shared" si="11"/>
        <v>0</v>
      </c>
      <c r="L359" s="213" t="s">
        <v>0</v>
      </c>
    </row>
    <row r="360" spans="2:12" x14ac:dyDescent="0.2">
      <c r="B360" s="159"/>
      <c r="C360" s="160"/>
      <c r="D360" s="161"/>
      <c r="E360" s="171"/>
      <c r="F360" s="162"/>
      <c r="G360" s="234" t="s">
        <v>28</v>
      </c>
      <c r="H360" s="163"/>
      <c r="I360" s="163"/>
      <c r="J360" s="164"/>
      <c r="K360" s="212">
        <f t="shared" si="11"/>
        <v>0</v>
      </c>
      <c r="L360" s="213" t="s">
        <v>0</v>
      </c>
    </row>
    <row r="361" spans="2:12" x14ac:dyDescent="0.2">
      <c r="B361" s="159"/>
      <c r="C361" s="160"/>
      <c r="D361" s="161"/>
      <c r="E361" s="171"/>
      <c r="F361" s="162"/>
      <c r="G361" s="234" t="s">
        <v>28</v>
      </c>
      <c r="H361" s="163"/>
      <c r="I361" s="163"/>
      <c r="J361" s="164"/>
      <c r="K361" s="212">
        <f t="shared" si="11"/>
        <v>0</v>
      </c>
      <c r="L361" s="213" t="s">
        <v>0</v>
      </c>
    </row>
    <row r="362" spans="2:12" x14ac:dyDescent="0.2">
      <c r="B362" s="159"/>
      <c r="C362" s="160"/>
      <c r="D362" s="161"/>
      <c r="E362" s="171"/>
      <c r="F362" s="162"/>
      <c r="G362" s="234" t="s">
        <v>28</v>
      </c>
      <c r="H362" s="163"/>
      <c r="I362" s="163"/>
      <c r="J362" s="164"/>
      <c r="K362" s="212">
        <f t="shared" si="11"/>
        <v>0</v>
      </c>
      <c r="L362" s="213" t="s">
        <v>0</v>
      </c>
    </row>
    <row r="363" spans="2:12" x14ac:dyDescent="0.2">
      <c r="B363" s="159"/>
      <c r="C363" s="160"/>
      <c r="D363" s="161"/>
      <c r="E363" s="171"/>
      <c r="F363" s="162"/>
      <c r="G363" s="234" t="s">
        <v>28</v>
      </c>
      <c r="H363" s="163"/>
      <c r="I363" s="163"/>
      <c r="J363" s="164"/>
      <c r="K363" s="212">
        <f t="shared" si="11"/>
        <v>0</v>
      </c>
      <c r="L363" s="213" t="s">
        <v>0</v>
      </c>
    </row>
    <row r="364" spans="2:12" x14ac:dyDescent="0.2">
      <c r="B364" s="159"/>
      <c r="C364" s="160"/>
      <c r="D364" s="161"/>
      <c r="E364" s="171"/>
      <c r="F364" s="162"/>
      <c r="G364" s="234" t="s">
        <v>28</v>
      </c>
      <c r="H364" s="163"/>
      <c r="I364" s="163"/>
      <c r="J364" s="164"/>
      <c r="K364" s="212">
        <f t="shared" si="11"/>
        <v>0</v>
      </c>
      <c r="L364" s="213" t="s">
        <v>0</v>
      </c>
    </row>
    <row r="365" spans="2:12" x14ac:dyDescent="0.2">
      <c r="B365" s="159"/>
      <c r="C365" s="160"/>
      <c r="D365" s="161"/>
      <c r="E365" s="171"/>
      <c r="F365" s="162"/>
      <c r="G365" s="234" t="s">
        <v>28</v>
      </c>
      <c r="H365" s="163"/>
      <c r="I365" s="163"/>
      <c r="J365" s="164"/>
      <c r="K365" s="212">
        <f t="shared" si="11"/>
        <v>0</v>
      </c>
      <c r="L365" s="213" t="s">
        <v>0</v>
      </c>
    </row>
    <row r="366" spans="2:12" x14ac:dyDescent="0.2">
      <c r="B366" s="159"/>
      <c r="C366" s="160"/>
      <c r="D366" s="161"/>
      <c r="E366" s="171"/>
      <c r="F366" s="162"/>
      <c r="G366" s="234" t="s">
        <v>28</v>
      </c>
      <c r="H366" s="163"/>
      <c r="I366" s="163"/>
      <c r="J366" s="164"/>
      <c r="K366" s="212">
        <f t="shared" si="11"/>
        <v>0</v>
      </c>
      <c r="L366" s="213" t="s">
        <v>0</v>
      </c>
    </row>
    <row r="367" spans="2:12" x14ac:dyDescent="0.2">
      <c r="B367" s="159"/>
      <c r="C367" s="160"/>
      <c r="D367" s="161"/>
      <c r="E367" s="171"/>
      <c r="F367" s="162"/>
      <c r="G367" s="234" t="s">
        <v>28</v>
      </c>
      <c r="H367" s="163"/>
      <c r="I367" s="163"/>
      <c r="J367" s="164"/>
      <c r="K367" s="212">
        <f t="shared" si="11"/>
        <v>0</v>
      </c>
      <c r="L367" s="213" t="s">
        <v>0</v>
      </c>
    </row>
    <row r="368" spans="2:12" x14ac:dyDescent="0.2">
      <c r="B368" s="159"/>
      <c r="C368" s="160"/>
      <c r="D368" s="161"/>
      <c r="E368" s="171"/>
      <c r="F368" s="162"/>
      <c r="G368" s="234" t="s">
        <v>28</v>
      </c>
      <c r="H368" s="163"/>
      <c r="I368" s="163"/>
      <c r="J368" s="164"/>
      <c r="K368" s="212">
        <f t="shared" si="11"/>
        <v>0</v>
      </c>
      <c r="L368" s="213" t="s">
        <v>0</v>
      </c>
    </row>
    <row r="369" spans="2:12" x14ac:dyDescent="0.2">
      <c r="B369" s="159"/>
      <c r="C369" s="160"/>
      <c r="D369" s="161"/>
      <c r="E369" s="171"/>
      <c r="F369" s="162"/>
      <c r="G369" s="234" t="s">
        <v>28</v>
      </c>
      <c r="H369" s="163"/>
      <c r="I369" s="163"/>
      <c r="J369" s="164"/>
      <c r="K369" s="212">
        <f t="shared" si="11"/>
        <v>0</v>
      </c>
      <c r="L369" s="213" t="s">
        <v>0</v>
      </c>
    </row>
    <row r="370" spans="2:12" x14ac:dyDescent="0.2">
      <c r="B370" s="159"/>
      <c r="C370" s="160"/>
      <c r="D370" s="161"/>
      <c r="E370" s="171"/>
      <c r="F370" s="162"/>
      <c r="G370" s="234" t="s">
        <v>28</v>
      </c>
      <c r="H370" s="163"/>
      <c r="I370" s="163"/>
      <c r="J370" s="164"/>
      <c r="K370" s="212">
        <f t="shared" si="11"/>
        <v>0</v>
      </c>
      <c r="L370" s="213" t="s">
        <v>0</v>
      </c>
    </row>
    <row r="371" spans="2:12" x14ac:dyDescent="0.2">
      <c r="B371" s="159"/>
      <c r="C371" s="160"/>
      <c r="D371" s="161"/>
      <c r="E371" s="171"/>
      <c r="F371" s="162"/>
      <c r="G371" s="234" t="s">
        <v>28</v>
      </c>
      <c r="H371" s="163"/>
      <c r="I371" s="163"/>
      <c r="J371" s="164"/>
      <c r="K371" s="212">
        <f t="shared" si="11"/>
        <v>0</v>
      </c>
      <c r="L371" s="213" t="s">
        <v>0</v>
      </c>
    </row>
    <row r="372" spans="2:12" x14ac:dyDescent="0.2">
      <c r="B372" s="159"/>
      <c r="C372" s="160"/>
      <c r="D372" s="161"/>
      <c r="E372" s="171"/>
      <c r="F372" s="162"/>
      <c r="G372" s="234" t="s">
        <v>28</v>
      </c>
      <c r="H372" s="163"/>
      <c r="I372" s="163"/>
      <c r="J372" s="164"/>
      <c r="K372" s="212">
        <f t="shared" si="11"/>
        <v>0</v>
      </c>
      <c r="L372" s="213" t="s">
        <v>0</v>
      </c>
    </row>
    <row r="373" spans="2:12" x14ac:dyDescent="0.2">
      <c r="B373" s="159"/>
      <c r="C373" s="160"/>
      <c r="D373" s="161"/>
      <c r="E373" s="171"/>
      <c r="F373" s="162"/>
      <c r="G373" s="234" t="s">
        <v>28</v>
      </c>
      <c r="H373" s="163"/>
      <c r="I373" s="163"/>
      <c r="J373" s="164"/>
      <c r="K373" s="212">
        <f t="shared" si="11"/>
        <v>0</v>
      </c>
      <c r="L373" s="213" t="s">
        <v>0</v>
      </c>
    </row>
    <row r="374" spans="2:12" x14ac:dyDescent="0.2">
      <c r="B374" s="159"/>
      <c r="C374" s="160"/>
      <c r="D374" s="161"/>
      <c r="E374" s="171"/>
      <c r="F374" s="162"/>
      <c r="G374" s="234" t="s">
        <v>28</v>
      </c>
      <c r="H374" s="163"/>
      <c r="I374" s="163"/>
      <c r="J374" s="164"/>
      <c r="K374" s="212">
        <f t="shared" si="11"/>
        <v>0</v>
      </c>
      <c r="L374" s="213" t="s">
        <v>0</v>
      </c>
    </row>
    <row r="375" spans="2:12" x14ac:dyDescent="0.2">
      <c r="B375" s="159"/>
      <c r="C375" s="160"/>
      <c r="D375" s="161"/>
      <c r="E375" s="171"/>
      <c r="F375" s="162"/>
      <c r="G375" s="234" t="s">
        <v>28</v>
      </c>
      <c r="H375" s="163"/>
      <c r="I375" s="163"/>
      <c r="J375" s="164"/>
      <c r="K375" s="212">
        <f t="shared" si="11"/>
        <v>0</v>
      </c>
      <c r="L375" s="213" t="s">
        <v>0</v>
      </c>
    </row>
    <row r="376" spans="2:12" x14ac:dyDescent="0.2">
      <c r="B376" s="159"/>
      <c r="C376" s="160"/>
      <c r="D376" s="161"/>
      <c r="E376" s="171"/>
      <c r="F376" s="162"/>
      <c r="G376" s="234" t="s">
        <v>28</v>
      </c>
      <c r="H376" s="163"/>
      <c r="I376" s="163"/>
      <c r="J376" s="164"/>
      <c r="K376" s="212">
        <f t="shared" si="11"/>
        <v>0</v>
      </c>
      <c r="L376" s="213" t="s">
        <v>0</v>
      </c>
    </row>
    <row r="377" spans="2:12" x14ac:dyDescent="0.2">
      <c r="B377" s="159"/>
      <c r="C377" s="160"/>
      <c r="D377" s="161"/>
      <c r="E377" s="171"/>
      <c r="F377" s="162"/>
      <c r="G377" s="234" t="s">
        <v>28</v>
      </c>
      <c r="H377" s="163"/>
      <c r="I377" s="163"/>
      <c r="J377" s="164"/>
      <c r="K377" s="212">
        <f t="shared" si="11"/>
        <v>0</v>
      </c>
      <c r="L377" s="213" t="s">
        <v>0</v>
      </c>
    </row>
    <row r="378" spans="2:12" x14ac:dyDescent="0.2">
      <c r="B378" s="159"/>
      <c r="C378" s="160"/>
      <c r="D378" s="161"/>
      <c r="E378" s="171"/>
      <c r="F378" s="162"/>
      <c r="G378" s="234" t="s">
        <v>28</v>
      </c>
      <c r="H378" s="163"/>
      <c r="I378" s="163"/>
      <c r="J378" s="164"/>
      <c r="K378" s="212">
        <f t="shared" si="11"/>
        <v>0</v>
      </c>
      <c r="L378" s="213" t="s">
        <v>0</v>
      </c>
    </row>
    <row r="379" spans="2:12" x14ac:dyDescent="0.2">
      <c r="B379" s="159"/>
      <c r="C379" s="160"/>
      <c r="D379" s="161"/>
      <c r="E379" s="171"/>
      <c r="F379" s="162"/>
      <c r="G379" s="234" t="s">
        <v>28</v>
      </c>
      <c r="H379" s="163"/>
      <c r="I379" s="163"/>
      <c r="J379" s="164"/>
      <c r="K379" s="212">
        <f t="shared" si="11"/>
        <v>0</v>
      </c>
      <c r="L379" s="213" t="s">
        <v>0</v>
      </c>
    </row>
    <row r="380" spans="2:12" x14ac:dyDescent="0.2">
      <c r="B380" s="159"/>
      <c r="C380" s="160"/>
      <c r="D380" s="161"/>
      <c r="E380" s="171"/>
      <c r="F380" s="162"/>
      <c r="G380" s="234" t="s">
        <v>28</v>
      </c>
      <c r="H380" s="163"/>
      <c r="I380" s="163"/>
      <c r="J380" s="164"/>
      <c r="K380" s="212">
        <f t="shared" si="11"/>
        <v>0</v>
      </c>
      <c r="L380" s="213" t="s">
        <v>0</v>
      </c>
    </row>
    <row r="381" spans="2:12" x14ac:dyDescent="0.2">
      <c r="B381" s="159"/>
      <c r="C381" s="160"/>
      <c r="D381" s="161"/>
      <c r="E381" s="171"/>
      <c r="F381" s="162"/>
      <c r="G381" s="234" t="s">
        <v>28</v>
      </c>
      <c r="H381" s="163"/>
      <c r="I381" s="163"/>
      <c r="J381" s="164"/>
      <c r="K381" s="212">
        <f t="shared" si="11"/>
        <v>0</v>
      </c>
      <c r="L381" s="213" t="s">
        <v>0</v>
      </c>
    </row>
    <row r="382" spans="2:12" x14ac:dyDescent="0.2">
      <c r="B382" s="159"/>
      <c r="C382" s="160"/>
      <c r="D382" s="161"/>
      <c r="E382" s="171"/>
      <c r="F382" s="162"/>
      <c r="G382" s="234" t="s">
        <v>28</v>
      </c>
      <c r="H382" s="163"/>
      <c r="I382" s="163"/>
      <c r="J382" s="164"/>
      <c r="K382" s="212">
        <f t="shared" si="11"/>
        <v>0</v>
      </c>
      <c r="L382" s="213" t="s">
        <v>0</v>
      </c>
    </row>
    <row r="383" spans="2:12" x14ac:dyDescent="0.2">
      <c r="B383" s="159"/>
      <c r="C383" s="160"/>
      <c r="D383" s="161"/>
      <c r="E383" s="171"/>
      <c r="F383" s="162"/>
      <c r="G383" s="234" t="s">
        <v>28</v>
      </c>
      <c r="H383" s="163"/>
      <c r="I383" s="163"/>
      <c r="J383" s="164"/>
      <c r="K383" s="212">
        <f t="shared" si="11"/>
        <v>0</v>
      </c>
      <c r="L383" s="213" t="s">
        <v>0</v>
      </c>
    </row>
    <row r="384" spans="2:12" x14ac:dyDescent="0.2">
      <c r="B384" s="159"/>
      <c r="C384" s="160"/>
      <c r="D384" s="161"/>
      <c r="E384" s="171"/>
      <c r="F384" s="162"/>
      <c r="G384" s="234" t="s">
        <v>28</v>
      </c>
      <c r="H384" s="163"/>
      <c r="I384" s="163"/>
      <c r="J384" s="164"/>
      <c r="K384" s="212">
        <f t="shared" si="11"/>
        <v>0</v>
      </c>
      <c r="L384" s="213" t="s">
        <v>0</v>
      </c>
    </row>
    <row r="385" spans="2:12" x14ac:dyDescent="0.2">
      <c r="B385" s="159"/>
      <c r="C385" s="160"/>
      <c r="D385" s="161"/>
      <c r="E385" s="171"/>
      <c r="F385" s="162"/>
      <c r="G385" s="234" t="s">
        <v>28</v>
      </c>
      <c r="H385" s="163"/>
      <c r="I385" s="163"/>
      <c r="J385" s="164"/>
      <c r="K385" s="212">
        <f t="shared" si="11"/>
        <v>0</v>
      </c>
      <c r="L385" s="213" t="s">
        <v>0</v>
      </c>
    </row>
    <row r="386" spans="2:12" x14ac:dyDescent="0.2">
      <c r="B386" s="159"/>
      <c r="C386" s="160"/>
      <c r="D386" s="161"/>
      <c r="E386" s="171"/>
      <c r="F386" s="162"/>
      <c r="G386" s="234" t="s">
        <v>28</v>
      </c>
      <c r="H386" s="163"/>
      <c r="I386" s="163"/>
      <c r="J386" s="164"/>
      <c r="K386" s="212">
        <f t="shared" si="11"/>
        <v>0</v>
      </c>
      <c r="L386" s="213" t="s">
        <v>0</v>
      </c>
    </row>
    <row r="387" spans="2:12" x14ac:dyDescent="0.2">
      <c r="B387" s="159"/>
      <c r="C387" s="160"/>
      <c r="D387" s="161"/>
      <c r="E387" s="171"/>
      <c r="F387" s="162"/>
      <c r="G387" s="234" t="s">
        <v>28</v>
      </c>
      <c r="H387" s="163"/>
      <c r="I387" s="163"/>
      <c r="J387" s="164"/>
      <c r="K387" s="212">
        <f t="shared" si="11"/>
        <v>0</v>
      </c>
      <c r="L387" s="213" t="s">
        <v>0</v>
      </c>
    </row>
    <row r="388" spans="2:12" x14ac:dyDescent="0.2">
      <c r="B388" s="159"/>
      <c r="C388" s="160"/>
      <c r="D388" s="161"/>
      <c r="E388" s="171"/>
      <c r="F388" s="162"/>
      <c r="G388" s="234" t="s">
        <v>28</v>
      </c>
      <c r="H388" s="163"/>
      <c r="I388" s="163"/>
      <c r="J388" s="164"/>
      <c r="K388" s="212">
        <f t="shared" si="11"/>
        <v>0</v>
      </c>
      <c r="L388" s="213" t="s">
        <v>0</v>
      </c>
    </row>
    <row r="389" spans="2:12" x14ac:dyDescent="0.2">
      <c r="B389" s="159"/>
      <c r="C389" s="160"/>
      <c r="D389" s="161"/>
      <c r="E389" s="171"/>
      <c r="F389" s="162"/>
      <c r="G389" s="234" t="s">
        <v>28</v>
      </c>
      <c r="H389" s="163"/>
      <c r="I389" s="163"/>
      <c r="J389" s="164"/>
      <c r="K389" s="212">
        <f t="shared" si="11"/>
        <v>0</v>
      </c>
      <c r="L389" s="213" t="s">
        <v>0</v>
      </c>
    </row>
    <row r="390" spans="2:12" x14ac:dyDescent="0.2">
      <c r="B390" s="159"/>
      <c r="C390" s="160"/>
      <c r="D390" s="161"/>
      <c r="E390" s="171"/>
      <c r="F390" s="162"/>
      <c r="G390" s="234" t="s">
        <v>28</v>
      </c>
      <c r="H390" s="163"/>
      <c r="I390" s="163"/>
      <c r="J390" s="164"/>
      <c r="K390" s="212">
        <f t="shared" si="11"/>
        <v>0</v>
      </c>
      <c r="L390" s="213" t="s">
        <v>0</v>
      </c>
    </row>
    <row r="391" spans="2:12" x14ac:dyDescent="0.2">
      <c r="B391" s="159"/>
      <c r="C391" s="160"/>
      <c r="D391" s="161"/>
      <c r="E391" s="171"/>
      <c r="F391" s="162"/>
      <c r="G391" s="234" t="s">
        <v>28</v>
      </c>
      <c r="H391" s="163"/>
      <c r="I391" s="163"/>
      <c r="J391" s="164"/>
      <c r="K391" s="212">
        <f t="shared" si="11"/>
        <v>0</v>
      </c>
      <c r="L391" s="213" t="s">
        <v>0</v>
      </c>
    </row>
    <row r="392" spans="2:12" x14ac:dyDescent="0.2">
      <c r="B392" s="159"/>
      <c r="C392" s="160"/>
      <c r="D392" s="161"/>
      <c r="E392" s="171"/>
      <c r="F392" s="162"/>
      <c r="G392" s="234" t="s">
        <v>28</v>
      </c>
      <c r="H392" s="163"/>
      <c r="I392" s="163"/>
      <c r="J392" s="164"/>
      <c r="K392" s="212">
        <f t="shared" si="11"/>
        <v>0</v>
      </c>
      <c r="L392" s="213" t="s">
        <v>0</v>
      </c>
    </row>
    <row r="393" spans="2:12" x14ac:dyDescent="0.2">
      <c r="B393" s="159"/>
      <c r="C393" s="160"/>
      <c r="D393" s="161"/>
      <c r="E393" s="171"/>
      <c r="F393" s="162"/>
      <c r="G393" s="234" t="s">
        <v>28</v>
      </c>
      <c r="H393" s="163"/>
      <c r="I393" s="163"/>
      <c r="J393" s="164"/>
      <c r="K393" s="212">
        <f t="shared" si="11"/>
        <v>0</v>
      </c>
      <c r="L393" s="213" t="s">
        <v>0</v>
      </c>
    </row>
    <row r="394" spans="2:12" x14ac:dyDescent="0.2">
      <c r="B394" s="159"/>
      <c r="C394" s="160"/>
      <c r="D394" s="161"/>
      <c r="E394" s="171"/>
      <c r="F394" s="162"/>
      <c r="G394" s="234" t="s">
        <v>28</v>
      </c>
      <c r="H394" s="163"/>
      <c r="I394" s="163"/>
      <c r="J394" s="164"/>
      <c r="K394" s="212">
        <f t="shared" si="11"/>
        <v>0</v>
      </c>
      <c r="L394" s="213" t="s">
        <v>0</v>
      </c>
    </row>
    <row r="395" spans="2:12" x14ac:dyDescent="0.2">
      <c r="B395" s="159"/>
      <c r="C395" s="160"/>
      <c r="D395" s="161"/>
      <c r="E395" s="171"/>
      <c r="F395" s="162"/>
      <c r="G395" s="234" t="s">
        <v>28</v>
      </c>
      <c r="H395" s="163"/>
      <c r="I395" s="163"/>
      <c r="J395" s="164"/>
      <c r="K395" s="212">
        <f t="shared" si="11"/>
        <v>0</v>
      </c>
      <c r="L395" s="213" t="s">
        <v>0</v>
      </c>
    </row>
    <row r="396" spans="2:12" x14ac:dyDescent="0.2">
      <c r="B396" s="159"/>
      <c r="C396" s="160"/>
      <c r="D396" s="161"/>
      <c r="E396" s="171"/>
      <c r="F396" s="162"/>
      <c r="G396" s="234" t="s">
        <v>28</v>
      </c>
      <c r="H396" s="163"/>
      <c r="I396" s="163"/>
      <c r="J396" s="164"/>
      <c r="K396" s="212">
        <f t="shared" si="11"/>
        <v>0</v>
      </c>
      <c r="L396" s="213" t="s">
        <v>0</v>
      </c>
    </row>
    <row r="397" spans="2:12" x14ac:dyDescent="0.2">
      <c r="B397" s="159"/>
      <c r="C397" s="160"/>
      <c r="D397" s="161"/>
      <c r="E397" s="171"/>
      <c r="F397" s="162"/>
      <c r="G397" s="234" t="s">
        <v>28</v>
      </c>
      <c r="H397" s="163"/>
      <c r="I397" s="163"/>
      <c r="J397" s="164"/>
      <c r="K397" s="212">
        <f t="shared" si="11"/>
        <v>0</v>
      </c>
      <c r="L397" s="213" t="s">
        <v>0</v>
      </c>
    </row>
    <row r="398" spans="2:12" x14ac:dyDescent="0.2">
      <c r="B398" s="159"/>
      <c r="C398" s="160"/>
      <c r="D398" s="161"/>
      <c r="E398" s="171"/>
      <c r="F398" s="162"/>
      <c r="G398" s="234" t="s">
        <v>28</v>
      </c>
      <c r="H398" s="163"/>
      <c r="I398" s="163"/>
      <c r="J398" s="164"/>
      <c r="K398" s="212">
        <f t="shared" si="11"/>
        <v>0</v>
      </c>
      <c r="L398" s="213" t="s">
        <v>0</v>
      </c>
    </row>
    <row r="399" spans="2:12" x14ac:dyDescent="0.2">
      <c r="B399" s="159"/>
      <c r="C399" s="160"/>
      <c r="D399" s="161"/>
      <c r="E399" s="171"/>
      <c r="F399" s="162"/>
      <c r="G399" s="234" t="s">
        <v>28</v>
      </c>
      <c r="H399" s="163"/>
      <c r="I399" s="163"/>
      <c r="J399" s="164"/>
      <c r="K399" s="212">
        <f t="shared" si="11"/>
        <v>0</v>
      </c>
      <c r="L399" s="213" t="s">
        <v>0</v>
      </c>
    </row>
    <row r="400" spans="2:12" x14ac:dyDescent="0.2">
      <c r="B400" s="159"/>
      <c r="C400" s="160"/>
      <c r="D400" s="161"/>
      <c r="E400" s="171"/>
      <c r="F400" s="162"/>
      <c r="G400" s="234" t="s">
        <v>28</v>
      </c>
      <c r="H400" s="163"/>
      <c r="I400" s="163"/>
      <c r="J400" s="164"/>
      <c r="K400" s="212">
        <f t="shared" si="11"/>
        <v>0</v>
      </c>
      <c r="L400" s="213" t="s">
        <v>0</v>
      </c>
    </row>
    <row r="401" spans="2:12" x14ac:dyDescent="0.2">
      <c r="B401" s="159"/>
      <c r="C401" s="160"/>
      <c r="D401" s="161"/>
      <c r="E401" s="171"/>
      <c r="F401" s="162"/>
      <c r="G401" s="234" t="s">
        <v>28</v>
      </c>
      <c r="H401" s="163"/>
      <c r="I401" s="163"/>
      <c r="J401" s="164"/>
      <c r="K401" s="212">
        <f t="shared" si="11"/>
        <v>0</v>
      </c>
      <c r="L401" s="213" t="s">
        <v>0</v>
      </c>
    </row>
    <row r="402" spans="2:12" x14ac:dyDescent="0.2">
      <c r="B402" s="159"/>
      <c r="C402" s="160"/>
      <c r="D402" s="161"/>
      <c r="E402" s="171"/>
      <c r="F402" s="162"/>
      <c r="G402" s="234" t="s">
        <v>28</v>
      </c>
      <c r="H402" s="163"/>
      <c r="I402" s="163"/>
      <c r="J402" s="164"/>
      <c r="K402" s="212">
        <f t="shared" si="11"/>
        <v>0</v>
      </c>
      <c r="L402" s="213" t="s">
        <v>0</v>
      </c>
    </row>
    <row r="403" spans="2:12" x14ac:dyDescent="0.2">
      <c r="B403" s="159"/>
      <c r="C403" s="160"/>
      <c r="D403" s="161"/>
      <c r="E403" s="171"/>
      <c r="F403" s="162"/>
      <c r="G403" s="234" t="s">
        <v>28</v>
      </c>
      <c r="H403" s="163"/>
      <c r="I403" s="163"/>
      <c r="J403" s="164"/>
      <c r="K403" s="212">
        <f t="shared" si="11"/>
        <v>0</v>
      </c>
      <c r="L403" s="213" t="s">
        <v>0</v>
      </c>
    </row>
    <row r="404" spans="2:12" x14ac:dyDescent="0.2">
      <c r="B404" s="159"/>
      <c r="C404" s="160"/>
      <c r="D404" s="161"/>
      <c r="E404" s="171"/>
      <c r="F404" s="162"/>
      <c r="G404" s="234" t="s">
        <v>28</v>
      </c>
      <c r="H404" s="163"/>
      <c r="I404" s="163"/>
      <c r="J404" s="164"/>
      <c r="K404" s="212">
        <f t="shared" si="11"/>
        <v>0</v>
      </c>
      <c r="L404" s="213" t="s">
        <v>0</v>
      </c>
    </row>
    <row r="405" spans="2:12" x14ac:dyDescent="0.2">
      <c r="B405" s="159"/>
      <c r="C405" s="160"/>
      <c r="D405" s="161"/>
      <c r="E405" s="171"/>
      <c r="F405" s="162"/>
      <c r="G405" s="234" t="s">
        <v>28</v>
      </c>
      <c r="H405" s="163"/>
      <c r="I405" s="163"/>
      <c r="J405" s="164"/>
      <c r="K405" s="212">
        <f t="shared" ref="K405:K468" si="12">F405*H405</f>
        <v>0</v>
      </c>
      <c r="L405" s="213" t="s">
        <v>0</v>
      </c>
    </row>
    <row r="406" spans="2:12" x14ac:dyDescent="0.2">
      <c r="B406" s="159"/>
      <c r="C406" s="160"/>
      <c r="D406" s="161"/>
      <c r="E406" s="171"/>
      <c r="F406" s="162"/>
      <c r="G406" s="234" t="s">
        <v>28</v>
      </c>
      <c r="H406" s="163"/>
      <c r="I406" s="163"/>
      <c r="J406" s="164"/>
      <c r="K406" s="212">
        <f t="shared" si="12"/>
        <v>0</v>
      </c>
      <c r="L406" s="213" t="s">
        <v>0</v>
      </c>
    </row>
    <row r="407" spans="2:12" x14ac:dyDescent="0.2">
      <c r="B407" s="159"/>
      <c r="C407" s="160"/>
      <c r="D407" s="161"/>
      <c r="E407" s="171"/>
      <c r="F407" s="162"/>
      <c r="G407" s="234" t="s">
        <v>28</v>
      </c>
      <c r="H407" s="163"/>
      <c r="I407" s="163"/>
      <c r="J407" s="164"/>
      <c r="K407" s="212">
        <f t="shared" si="12"/>
        <v>0</v>
      </c>
      <c r="L407" s="213" t="s">
        <v>0</v>
      </c>
    </row>
    <row r="408" spans="2:12" x14ac:dyDescent="0.2">
      <c r="B408" s="159"/>
      <c r="C408" s="160"/>
      <c r="D408" s="161"/>
      <c r="E408" s="171"/>
      <c r="F408" s="162"/>
      <c r="G408" s="234" t="s">
        <v>28</v>
      </c>
      <c r="H408" s="163"/>
      <c r="I408" s="163"/>
      <c r="J408" s="164"/>
      <c r="K408" s="212">
        <f t="shared" si="12"/>
        <v>0</v>
      </c>
      <c r="L408" s="213" t="s">
        <v>0</v>
      </c>
    </row>
    <row r="409" spans="2:12" x14ac:dyDescent="0.2">
      <c r="B409" s="159"/>
      <c r="C409" s="160"/>
      <c r="D409" s="161"/>
      <c r="E409" s="171"/>
      <c r="F409" s="162"/>
      <c r="G409" s="234" t="s">
        <v>28</v>
      </c>
      <c r="H409" s="163"/>
      <c r="I409" s="163"/>
      <c r="J409" s="164"/>
      <c r="K409" s="212">
        <f t="shared" si="12"/>
        <v>0</v>
      </c>
      <c r="L409" s="213" t="s">
        <v>0</v>
      </c>
    </row>
    <row r="410" spans="2:12" x14ac:dyDescent="0.2">
      <c r="B410" s="159"/>
      <c r="C410" s="160"/>
      <c r="D410" s="161"/>
      <c r="E410" s="171"/>
      <c r="F410" s="162"/>
      <c r="G410" s="234" t="s">
        <v>28</v>
      </c>
      <c r="H410" s="163"/>
      <c r="I410" s="163"/>
      <c r="J410" s="164"/>
      <c r="K410" s="212">
        <f t="shared" si="12"/>
        <v>0</v>
      </c>
      <c r="L410" s="213" t="s">
        <v>0</v>
      </c>
    </row>
    <row r="411" spans="2:12" x14ac:dyDescent="0.2">
      <c r="B411" s="159"/>
      <c r="C411" s="160"/>
      <c r="D411" s="161"/>
      <c r="E411" s="171"/>
      <c r="F411" s="162"/>
      <c r="G411" s="234" t="s">
        <v>28</v>
      </c>
      <c r="H411" s="163"/>
      <c r="I411" s="163"/>
      <c r="J411" s="164"/>
      <c r="K411" s="212">
        <f t="shared" si="12"/>
        <v>0</v>
      </c>
      <c r="L411" s="213" t="s">
        <v>0</v>
      </c>
    </row>
    <row r="412" spans="2:12" x14ac:dyDescent="0.2">
      <c r="B412" s="159"/>
      <c r="C412" s="160"/>
      <c r="D412" s="161"/>
      <c r="E412" s="171"/>
      <c r="F412" s="162"/>
      <c r="G412" s="234" t="s">
        <v>28</v>
      </c>
      <c r="H412" s="163"/>
      <c r="I412" s="163"/>
      <c r="J412" s="164"/>
      <c r="K412" s="212">
        <f t="shared" si="12"/>
        <v>0</v>
      </c>
      <c r="L412" s="213" t="s">
        <v>0</v>
      </c>
    </row>
    <row r="413" spans="2:12" x14ac:dyDescent="0.2">
      <c r="B413" s="159"/>
      <c r="C413" s="160"/>
      <c r="D413" s="161"/>
      <c r="E413" s="171"/>
      <c r="F413" s="162"/>
      <c r="G413" s="234" t="s">
        <v>28</v>
      </c>
      <c r="H413" s="163"/>
      <c r="I413" s="163"/>
      <c r="J413" s="164"/>
      <c r="K413" s="212">
        <f t="shared" si="12"/>
        <v>0</v>
      </c>
      <c r="L413" s="213" t="s">
        <v>0</v>
      </c>
    </row>
    <row r="414" spans="2:12" x14ac:dyDescent="0.2">
      <c r="B414" s="159"/>
      <c r="C414" s="160"/>
      <c r="D414" s="161"/>
      <c r="E414" s="171"/>
      <c r="F414" s="162"/>
      <c r="G414" s="234" t="s">
        <v>28</v>
      </c>
      <c r="H414" s="163"/>
      <c r="I414" s="163"/>
      <c r="J414" s="164"/>
      <c r="K414" s="212">
        <f t="shared" si="12"/>
        <v>0</v>
      </c>
      <c r="L414" s="213" t="s">
        <v>0</v>
      </c>
    </row>
    <row r="415" spans="2:12" x14ac:dyDescent="0.2">
      <c r="B415" s="159"/>
      <c r="C415" s="160"/>
      <c r="D415" s="161"/>
      <c r="E415" s="171"/>
      <c r="F415" s="162"/>
      <c r="G415" s="234" t="s">
        <v>28</v>
      </c>
      <c r="H415" s="163"/>
      <c r="I415" s="163"/>
      <c r="J415" s="164"/>
      <c r="K415" s="212">
        <f t="shared" si="12"/>
        <v>0</v>
      </c>
      <c r="L415" s="213" t="s">
        <v>0</v>
      </c>
    </row>
    <row r="416" spans="2:12" x14ac:dyDescent="0.2">
      <c r="B416" s="159"/>
      <c r="C416" s="160"/>
      <c r="D416" s="161"/>
      <c r="E416" s="171"/>
      <c r="F416" s="162"/>
      <c r="G416" s="234" t="s">
        <v>28</v>
      </c>
      <c r="H416" s="163"/>
      <c r="I416" s="163"/>
      <c r="J416" s="164"/>
      <c r="K416" s="212">
        <f t="shared" si="12"/>
        <v>0</v>
      </c>
      <c r="L416" s="213" t="s">
        <v>0</v>
      </c>
    </row>
    <row r="417" spans="2:12" x14ac:dyDescent="0.2">
      <c r="B417" s="159"/>
      <c r="C417" s="160"/>
      <c r="D417" s="161"/>
      <c r="E417" s="171"/>
      <c r="F417" s="162"/>
      <c r="G417" s="234" t="s">
        <v>28</v>
      </c>
      <c r="H417" s="163"/>
      <c r="I417" s="163"/>
      <c r="J417" s="164"/>
      <c r="K417" s="212">
        <f t="shared" si="12"/>
        <v>0</v>
      </c>
      <c r="L417" s="213" t="s">
        <v>0</v>
      </c>
    </row>
    <row r="418" spans="2:12" x14ac:dyDescent="0.2">
      <c r="B418" s="159"/>
      <c r="C418" s="160"/>
      <c r="D418" s="161"/>
      <c r="E418" s="171"/>
      <c r="F418" s="162"/>
      <c r="G418" s="234" t="s">
        <v>28</v>
      </c>
      <c r="H418" s="163"/>
      <c r="I418" s="163"/>
      <c r="J418" s="164"/>
      <c r="K418" s="212">
        <f t="shared" si="12"/>
        <v>0</v>
      </c>
      <c r="L418" s="213" t="s">
        <v>0</v>
      </c>
    </row>
    <row r="419" spans="2:12" x14ac:dyDescent="0.2">
      <c r="B419" s="159"/>
      <c r="C419" s="160"/>
      <c r="D419" s="161"/>
      <c r="E419" s="171"/>
      <c r="F419" s="162"/>
      <c r="G419" s="234" t="s">
        <v>28</v>
      </c>
      <c r="H419" s="163"/>
      <c r="I419" s="163"/>
      <c r="J419" s="164"/>
      <c r="K419" s="212">
        <f t="shared" si="12"/>
        <v>0</v>
      </c>
      <c r="L419" s="213" t="s">
        <v>0</v>
      </c>
    </row>
    <row r="420" spans="2:12" x14ac:dyDescent="0.2">
      <c r="B420" s="159"/>
      <c r="C420" s="160"/>
      <c r="D420" s="161"/>
      <c r="E420" s="171"/>
      <c r="F420" s="162"/>
      <c r="G420" s="234" t="s">
        <v>28</v>
      </c>
      <c r="H420" s="163"/>
      <c r="I420" s="163"/>
      <c r="J420" s="164"/>
      <c r="K420" s="212">
        <f t="shared" si="12"/>
        <v>0</v>
      </c>
      <c r="L420" s="213" t="s">
        <v>0</v>
      </c>
    </row>
    <row r="421" spans="2:12" x14ac:dyDescent="0.2">
      <c r="B421" s="159"/>
      <c r="C421" s="160"/>
      <c r="D421" s="161"/>
      <c r="E421" s="171"/>
      <c r="F421" s="162"/>
      <c r="G421" s="234" t="s">
        <v>28</v>
      </c>
      <c r="H421" s="163"/>
      <c r="I421" s="163"/>
      <c r="J421" s="164"/>
      <c r="K421" s="212">
        <f t="shared" si="12"/>
        <v>0</v>
      </c>
      <c r="L421" s="213" t="s">
        <v>0</v>
      </c>
    </row>
    <row r="422" spans="2:12" x14ac:dyDescent="0.2">
      <c r="B422" s="159"/>
      <c r="C422" s="160"/>
      <c r="D422" s="161"/>
      <c r="E422" s="171"/>
      <c r="F422" s="162"/>
      <c r="G422" s="234" t="s">
        <v>28</v>
      </c>
      <c r="H422" s="163"/>
      <c r="I422" s="163"/>
      <c r="J422" s="164"/>
      <c r="K422" s="212">
        <f t="shared" si="12"/>
        <v>0</v>
      </c>
      <c r="L422" s="213" t="s">
        <v>0</v>
      </c>
    </row>
    <row r="423" spans="2:12" x14ac:dyDescent="0.2">
      <c r="B423" s="159"/>
      <c r="C423" s="160"/>
      <c r="D423" s="161"/>
      <c r="E423" s="171"/>
      <c r="F423" s="162"/>
      <c r="G423" s="234" t="s">
        <v>28</v>
      </c>
      <c r="H423" s="163"/>
      <c r="I423" s="163"/>
      <c r="J423" s="164"/>
      <c r="K423" s="212">
        <f t="shared" si="12"/>
        <v>0</v>
      </c>
      <c r="L423" s="213" t="s">
        <v>0</v>
      </c>
    </row>
    <row r="424" spans="2:12" x14ac:dyDescent="0.2">
      <c r="B424" s="159"/>
      <c r="C424" s="160"/>
      <c r="D424" s="161"/>
      <c r="E424" s="171"/>
      <c r="F424" s="162"/>
      <c r="G424" s="234" t="s">
        <v>28</v>
      </c>
      <c r="H424" s="163"/>
      <c r="I424" s="163"/>
      <c r="J424" s="164"/>
      <c r="K424" s="212">
        <f t="shared" si="12"/>
        <v>0</v>
      </c>
      <c r="L424" s="213" t="s">
        <v>0</v>
      </c>
    </row>
    <row r="425" spans="2:12" x14ac:dyDescent="0.2">
      <c r="B425" s="159"/>
      <c r="C425" s="160"/>
      <c r="D425" s="161"/>
      <c r="E425" s="171"/>
      <c r="F425" s="162"/>
      <c r="G425" s="234" t="s">
        <v>28</v>
      </c>
      <c r="H425" s="163"/>
      <c r="I425" s="163"/>
      <c r="J425" s="164"/>
      <c r="K425" s="212">
        <f t="shared" si="12"/>
        <v>0</v>
      </c>
      <c r="L425" s="213" t="s">
        <v>0</v>
      </c>
    </row>
    <row r="426" spans="2:12" x14ac:dyDescent="0.2">
      <c r="B426" s="159"/>
      <c r="C426" s="160"/>
      <c r="D426" s="161"/>
      <c r="E426" s="171"/>
      <c r="F426" s="162"/>
      <c r="G426" s="234" t="s">
        <v>28</v>
      </c>
      <c r="H426" s="163"/>
      <c r="I426" s="163"/>
      <c r="J426" s="164"/>
      <c r="K426" s="212">
        <f t="shared" si="12"/>
        <v>0</v>
      </c>
      <c r="L426" s="213" t="s">
        <v>0</v>
      </c>
    </row>
    <row r="427" spans="2:12" x14ac:dyDescent="0.2">
      <c r="B427" s="159"/>
      <c r="C427" s="160"/>
      <c r="D427" s="161"/>
      <c r="E427" s="171"/>
      <c r="F427" s="162"/>
      <c r="G427" s="234" t="s">
        <v>28</v>
      </c>
      <c r="H427" s="163"/>
      <c r="I427" s="163"/>
      <c r="J427" s="164"/>
      <c r="K427" s="212">
        <f t="shared" si="12"/>
        <v>0</v>
      </c>
      <c r="L427" s="213" t="s">
        <v>0</v>
      </c>
    </row>
    <row r="428" spans="2:12" x14ac:dyDescent="0.2">
      <c r="B428" s="159"/>
      <c r="C428" s="160"/>
      <c r="D428" s="161"/>
      <c r="E428" s="171"/>
      <c r="F428" s="162"/>
      <c r="G428" s="234" t="s">
        <v>28</v>
      </c>
      <c r="H428" s="163"/>
      <c r="I428" s="163"/>
      <c r="J428" s="164"/>
      <c r="K428" s="212">
        <f t="shared" si="12"/>
        <v>0</v>
      </c>
      <c r="L428" s="213" t="s">
        <v>0</v>
      </c>
    </row>
    <row r="429" spans="2:12" x14ac:dyDescent="0.2">
      <c r="B429" s="159"/>
      <c r="C429" s="160"/>
      <c r="D429" s="161"/>
      <c r="E429" s="171"/>
      <c r="F429" s="162"/>
      <c r="G429" s="234" t="s">
        <v>28</v>
      </c>
      <c r="H429" s="163"/>
      <c r="I429" s="163"/>
      <c r="J429" s="164"/>
      <c r="K429" s="212">
        <f t="shared" si="12"/>
        <v>0</v>
      </c>
      <c r="L429" s="213" t="s">
        <v>0</v>
      </c>
    </row>
    <row r="430" spans="2:12" x14ac:dyDescent="0.2">
      <c r="B430" s="159"/>
      <c r="C430" s="160"/>
      <c r="D430" s="161"/>
      <c r="E430" s="171"/>
      <c r="F430" s="162"/>
      <c r="G430" s="234" t="s">
        <v>28</v>
      </c>
      <c r="H430" s="163"/>
      <c r="I430" s="163"/>
      <c r="J430" s="164"/>
      <c r="K430" s="212">
        <f t="shared" si="12"/>
        <v>0</v>
      </c>
      <c r="L430" s="213" t="s">
        <v>0</v>
      </c>
    </row>
    <row r="431" spans="2:12" x14ac:dyDescent="0.2">
      <c r="B431" s="159"/>
      <c r="C431" s="160"/>
      <c r="D431" s="161"/>
      <c r="E431" s="171"/>
      <c r="F431" s="162"/>
      <c r="G431" s="234" t="s">
        <v>28</v>
      </c>
      <c r="H431" s="163"/>
      <c r="I431" s="163"/>
      <c r="J431" s="164"/>
      <c r="K431" s="212">
        <f t="shared" si="12"/>
        <v>0</v>
      </c>
      <c r="L431" s="213" t="s">
        <v>0</v>
      </c>
    </row>
    <row r="432" spans="2:12" x14ac:dyDescent="0.2">
      <c r="B432" s="159"/>
      <c r="C432" s="160"/>
      <c r="D432" s="161"/>
      <c r="E432" s="171"/>
      <c r="F432" s="162"/>
      <c r="G432" s="234" t="s">
        <v>28</v>
      </c>
      <c r="H432" s="163"/>
      <c r="I432" s="163"/>
      <c r="J432" s="164"/>
      <c r="K432" s="212">
        <f t="shared" si="12"/>
        <v>0</v>
      </c>
      <c r="L432" s="213" t="s">
        <v>0</v>
      </c>
    </row>
    <row r="433" spans="2:12" x14ac:dyDescent="0.2">
      <c r="B433" s="159"/>
      <c r="C433" s="160"/>
      <c r="D433" s="161"/>
      <c r="E433" s="171"/>
      <c r="F433" s="162"/>
      <c r="G433" s="234" t="s">
        <v>28</v>
      </c>
      <c r="H433" s="163"/>
      <c r="I433" s="163"/>
      <c r="J433" s="164"/>
      <c r="K433" s="212">
        <f t="shared" si="12"/>
        <v>0</v>
      </c>
      <c r="L433" s="213" t="s">
        <v>0</v>
      </c>
    </row>
    <row r="434" spans="2:12" x14ac:dyDescent="0.2">
      <c r="B434" s="159"/>
      <c r="C434" s="160"/>
      <c r="D434" s="161"/>
      <c r="E434" s="171"/>
      <c r="F434" s="162"/>
      <c r="G434" s="234" t="s">
        <v>28</v>
      </c>
      <c r="H434" s="163"/>
      <c r="I434" s="163"/>
      <c r="J434" s="164"/>
      <c r="K434" s="212">
        <f t="shared" si="12"/>
        <v>0</v>
      </c>
      <c r="L434" s="213" t="s">
        <v>0</v>
      </c>
    </row>
    <row r="435" spans="2:12" x14ac:dyDescent="0.2">
      <c r="B435" s="159"/>
      <c r="C435" s="160"/>
      <c r="D435" s="161"/>
      <c r="E435" s="171"/>
      <c r="F435" s="162"/>
      <c r="G435" s="234" t="s">
        <v>28</v>
      </c>
      <c r="H435" s="163"/>
      <c r="I435" s="163"/>
      <c r="J435" s="164"/>
      <c r="K435" s="212">
        <f t="shared" si="12"/>
        <v>0</v>
      </c>
      <c r="L435" s="213" t="s">
        <v>0</v>
      </c>
    </row>
    <row r="436" spans="2:12" x14ac:dyDescent="0.2">
      <c r="B436" s="159"/>
      <c r="C436" s="160"/>
      <c r="D436" s="161"/>
      <c r="E436" s="171"/>
      <c r="F436" s="162"/>
      <c r="G436" s="234" t="s">
        <v>28</v>
      </c>
      <c r="H436" s="163"/>
      <c r="I436" s="163"/>
      <c r="J436" s="164"/>
      <c r="K436" s="212">
        <f t="shared" si="12"/>
        <v>0</v>
      </c>
      <c r="L436" s="213" t="s">
        <v>0</v>
      </c>
    </row>
    <row r="437" spans="2:12" x14ac:dyDescent="0.2">
      <c r="B437" s="159"/>
      <c r="C437" s="160"/>
      <c r="D437" s="161"/>
      <c r="E437" s="171"/>
      <c r="F437" s="162"/>
      <c r="G437" s="234" t="s">
        <v>28</v>
      </c>
      <c r="H437" s="163"/>
      <c r="I437" s="163"/>
      <c r="J437" s="164"/>
      <c r="K437" s="212">
        <f t="shared" si="12"/>
        <v>0</v>
      </c>
      <c r="L437" s="213" t="s">
        <v>0</v>
      </c>
    </row>
    <row r="438" spans="2:12" x14ac:dyDescent="0.2">
      <c r="B438" s="159"/>
      <c r="C438" s="160"/>
      <c r="D438" s="161"/>
      <c r="E438" s="171"/>
      <c r="F438" s="162"/>
      <c r="G438" s="234" t="s">
        <v>28</v>
      </c>
      <c r="H438" s="163"/>
      <c r="I438" s="163"/>
      <c r="J438" s="164"/>
      <c r="K438" s="212">
        <f t="shared" si="12"/>
        <v>0</v>
      </c>
      <c r="L438" s="213" t="s">
        <v>0</v>
      </c>
    </row>
    <row r="439" spans="2:12" x14ac:dyDescent="0.2">
      <c r="B439" s="159"/>
      <c r="C439" s="160"/>
      <c r="D439" s="161"/>
      <c r="E439" s="171"/>
      <c r="F439" s="162"/>
      <c r="G439" s="234" t="s">
        <v>28</v>
      </c>
      <c r="H439" s="163"/>
      <c r="I439" s="163"/>
      <c r="J439" s="164"/>
      <c r="K439" s="212">
        <f t="shared" si="12"/>
        <v>0</v>
      </c>
      <c r="L439" s="213" t="s">
        <v>0</v>
      </c>
    </row>
    <row r="440" spans="2:12" x14ac:dyDescent="0.2">
      <c r="B440" s="159"/>
      <c r="C440" s="160"/>
      <c r="D440" s="161"/>
      <c r="E440" s="171"/>
      <c r="F440" s="162"/>
      <c r="G440" s="234" t="s">
        <v>28</v>
      </c>
      <c r="H440" s="163"/>
      <c r="I440" s="163"/>
      <c r="J440" s="164"/>
      <c r="K440" s="212">
        <f t="shared" si="12"/>
        <v>0</v>
      </c>
      <c r="L440" s="213" t="s">
        <v>0</v>
      </c>
    </row>
    <row r="441" spans="2:12" x14ac:dyDescent="0.2">
      <c r="B441" s="159"/>
      <c r="C441" s="160"/>
      <c r="D441" s="161"/>
      <c r="E441" s="171"/>
      <c r="F441" s="162"/>
      <c r="G441" s="234" t="s">
        <v>28</v>
      </c>
      <c r="H441" s="163"/>
      <c r="I441" s="163"/>
      <c r="J441" s="164"/>
      <c r="K441" s="212">
        <f t="shared" si="12"/>
        <v>0</v>
      </c>
      <c r="L441" s="213" t="s">
        <v>0</v>
      </c>
    </row>
    <row r="442" spans="2:12" x14ac:dyDescent="0.2">
      <c r="B442" s="159"/>
      <c r="C442" s="160"/>
      <c r="D442" s="161"/>
      <c r="E442" s="171"/>
      <c r="F442" s="162"/>
      <c r="G442" s="234" t="s">
        <v>28</v>
      </c>
      <c r="H442" s="163"/>
      <c r="I442" s="163"/>
      <c r="J442" s="164"/>
      <c r="K442" s="212">
        <f t="shared" si="12"/>
        <v>0</v>
      </c>
      <c r="L442" s="213" t="s">
        <v>0</v>
      </c>
    </row>
    <row r="443" spans="2:12" x14ac:dyDescent="0.2">
      <c r="B443" s="159"/>
      <c r="C443" s="160"/>
      <c r="D443" s="161"/>
      <c r="E443" s="171"/>
      <c r="F443" s="162"/>
      <c r="G443" s="234" t="s">
        <v>28</v>
      </c>
      <c r="H443" s="163"/>
      <c r="I443" s="163"/>
      <c r="J443" s="164"/>
      <c r="K443" s="212">
        <f t="shared" si="12"/>
        <v>0</v>
      </c>
      <c r="L443" s="213" t="s">
        <v>0</v>
      </c>
    </row>
    <row r="444" spans="2:12" x14ac:dyDescent="0.2">
      <c r="B444" s="159"/>
      <c r="C444" s="160"/>
      <c r="D444" s="161"/>
      <c r="E444" s="171"/>
      <c r="F444" s="162"/>
      <c r="G444" s="234" t="s">
        <v>28</v>
      </c>
      <c r="H444" s="163"/>
      <c r="I444" s="163"/>
      <c r="J444" s="164"/>
      <c r="K444" s="212">
        <f t="shared" si="12"/>
        <v>0</v>
      </c>
      <c r="L444" s="213" t="s">
        <v>0</v>
      </c>
    </row>
    <row r="445" spans="2:12" x14ac:dyDescent="0.2">
      <c r="B445" s="159"/>
      <c r="C445" s="160"/>
      <c r="D445" s="161"/>
      <c r="E445" s="171"/>
      <c r="F445" s="162"/>
      <c r="G445" s="234" t="s">
        <v>28</v>
      </c>
      <c r="H445" s="163"/>
      <c r="I445" s="163"/>
      <c r="J445" s="164"/>
      <c r="K445" s="212">
        <f t="shared" si="12"/>
        <v>0</v>
      </c>
      <c r="L445" s="213" t="s">
        <v>0</v>
      </c>
    </row>
    <row r="446" spans="2:12" x14ac:dyDescent="0.2">
      <c r="B446" s="159"/>
      <c r="C446" s="160"/>
      <c r="D446" s="161"/>
      <c r="E446" s="171"/>
      <c r="F446" s="162"/>
      <c r="G446" s="234" t="s">
        <v>28</v>
      </c>
      <c r="H446" s="163"/>
      <c r="I446" s="163"/>
      <c r="J446" s="164"/>
      <c r="K446" s="212">
        <f t="shared" si="12"/>
        <v>0</v>
      </c>
      <c r="L446" s="213" t="s">
        <v>0</v>
      </c>
    </row>
    <row r="447" spans="2:12" x14ac:dyDescent="0.2">
      <c r="B447" s="159"/>
      <c r="C447" s="160"/>
      <c r="D447" s="161"/>
      <c r="E447" s="171"/>
      <c r="F447" s="162"/>
      <c r="G447" s="234" t="s">
        <v>28</v>
      </c>
      <c r="H447" s="163"/>
      <c r="I447" s="163"/>
      <c r="J447" s="164"/>
      <c r="K447" s="212">
        <f t="shared" si="12"/>
        <v>0</v>
      </c>
      <c r="L447" s="213" t="s">
        <v>0</v>
      </c>
    </row>
    <row r="448" spans="2:12" x14ac:dyDescent="0.2">
      <c r="B448" s="159"/>
      <c r="C448" s="160"/>
      <c r="D448" s="161"/>
      <c r="E448" s="171"/>
      <c r="F448" s="162"/>
      <c r="G448" s="234" t="s">
        <v>28</v>
      </c>
      <c r="H448" s="163"/>
      <c r="I448" s="163"/>
      <c r="J448" s="164"/>
      <c r="K448" s="212">
        <f t="shared" si="12"/>
        <v>0</v>
      </c>
      <c r="L448" s="213" t="s">
        <v>0</v>
      </c>
    </row>
    <row r="449" spans="2:12" x14ac:dyDescent="0.2">
      <c r="B449" s="159"/>
      <c r="C449" s="160"/>
      <c r="D449" s="161"/>
      <c r="E449" s="171"/>
      <c r="F449" s="162"/>
      <c r="G449" s="234" t="s">
        <v>28</v>
      </c>
      <c r="H449" s="163"/>
      <c r="I449" s="163"/>
      <c r="J449" s="164"/>
      <c r="K449" s="212">
        <f t="shared" si="12"/>
        <v>0</v>
      </c>
      <c r="L449" s="213" t="s">
        <v>0</v>
      </c>
    </row>
    <row r="450" spans="2:12" x14ac:dyDescent="0.2">
      <c r="B450" s="159"/>
      <c r="C450" s="160"/>
      <c r="D450" s="161"/>
      <c r="E450" s="171"/>
      <c r="F450" s="162"/>
      <c r="G450" s="234" t="s">
        <v>28</v>
      </c>
      <c r="H450" s="163"/>
      <c r="I450" s="163"/>
      <c r="J450" s="164"/>
      <c r="K450" s="212">
        <f t="shared" si="12"/>
        <v>0</v>
      </c>
      <c r="L450" s="213" t="s">
        <v>0</v>
      </c>
    </row>
    <row r="451" spans="2:12" x14ac:dyDescent="0.2">
      <c r="B451" s="159"/>
      <c r="C451" s="160"/>
      <c r="D451" s="161"/>
      <c r="E451" s="171"/>
      <c r="F451" s="162"/>
      <c r="G451" s="234" t="s">
        <v>28</v>
      </c>
      <c r="H451" s="163"/>
      <c r="I451" s="163"/>
      <c r="J451" s="164"/>
      <c r="K451" s="212">
        <f t="shared" si="12"/>
        <v>0</v>
      </c>
      <c r="L451" s="213" t="s">
        <v>0</v>
      </c>
    </row>
    <row r="452" spans="2:12" x14ac:dyDescent="0.2">
      <c r="B452" s="159"/>
      <c r="C452" s="160"/>
      <c r="D452" s="161"/>
      <c r="E452" s="171"/>
      <c r="F452" s="162"/>
      <c r="G452" s="234" t="s">
        <v>28</v>
      </c>
      <c r="H452" s="163"/>
      <c r="I452" s="163"/>
      <c r="J452" s="164"/>
      <c r="K452" s="212">
        <f t="shared" si="12"/>
        <v>0</v>
      </c>
      <c r="L452" s="213" t="s">
        <v>0</v>
      </c>
    </row>
    <row r="453" spans="2:12" x14ac:dyDescent="0.2">
      <c r="B453" s="159"/>
      <c r="C453" s="160"/>
      <c r="D453" s="161"/>
      <c r="E453" s="171"/>
      <c r="F453" s="162"/>
      <c r="G453" s="234" t="s">
        <v>28</v>
      </c>
      <c r="H453" s="163"/>
      <c r="I453" s="163"/>
      <c r="J453" s="164"/>
      <c r="K453" s="212">
        <f t="shared" si="12"/>
        <v>0</v>
      </c>
      <c r="L453" s="213" t="s">
        <v>0</v>
      </c>
    </row>
    <row r="454" spans="2:12" x14ac:dyDescent="0.2">
      <c r="B454" s="159"/>
      <c r="C454" s="160"/>
      <c r="D454" s="161"/>
      <c r="E454" s="171"/>
      <c r="F454" s="162"/>
      <c r="G454" s="234" t="s">
        <v>28</v>
      </c>
      <c r="H454" s="163"/>
      <c r="I454" s="163"/>
      <c r="J454" s="164"/>
      <c r="K454" s="212">
        <f t="shared" si="12"/>
        <v>0</v>
      </c>
      <c r="L454" s="213" t="s">
        <v>0</v>
      </c>
    </row>
    <row r="455" spans="2:12" x14ac:dyDescent="0.2">
      <c r="B455" s="159"/>
      <c r="C455" s="160"/>
      <c r="D455" s="161"/>
      <c r="E455" s="171"/>
      <c r="F455" s="162"/>
      <c r="G455" s="234" t="s">
        <v>28</v>
      </c>
      <c r="H455" s="163"/>
      <c r="I455" s="163"/>
      <c r="J455" s="164"/>
      <c r="K455" s="212">
        <f t="shared" si="12"/>
        <v>0</v>
      </c>
      <c r="L455" s="213" t="s">
        <v>0</v>
      </c>
    </row>
    <row r="456" spans="2:12" x14ac:dyDescent="0.2">
      <c r="B456" s="159"/>
      <c r="C456" s="160"/>
      <c r="D456" s="161"/>
      <c r="E456" s="171"/>
      <c r="F456" s="162"/>
      <c r="G456" s="234" t="s">
        <v>28</v>
      </c>
      <c r="H456" s="163"/>
      <c r="I456" s="163"/>
      <c r="J456" s="164"/>
      <c r="K456" s="212">
        <f t="shared" si="12"/>
        <v>0</v>
      </c>
      <c r="L456" s="213" t="s">
        <v>0</v>
      </c>
    </row>
    <row r="457" spans="2:12" x14ac:dyDescent="0.2">
      <c r="B457" s="159"/>
      <c r="C457" s="160"/>
      <c r="D457" s="161"/>
      <c r="E457" s="171"/>
      <c r="F457" s="162"/>
      <c r="G457" s="234" t="s">
        <v>28</v>
      </c>
      <c r="H457" s="163"/>
      <c r="I457" s="163"/>
      <c r="J457" s="164"/>
      <c r="K457" s="212">
        <f t="shared" si="12"/>
        <v>0</v>
      </c>
      <c r="L457" s="213" t="s">
        <v>0</v>
      </c>
    </row>
    <row r="458" spans="2:12" x14ac:dyDescent="0.2">
      <c r="B458" s="159"/>
      <c r="C458" s="160"/>
      <c r="D458" s="161"/>
      <c r="E458" s="171"/>
      <c r="F458" s="162"/>
      <c r="G458" s="234" t="s">
        <v>28</v>
      </c>
      <c r="H458" s="163"/>
      <c r="I458" s="163"/>
      <c r="J458" s="164"/>
      <c r="K458" s="212">
        <f t="shared" si="12"/>
        <v>0</v>
      </c>
      <c r="L458" s="213" t="s">
        <v>0</v>
      </c>
    </row>
    <row r="459" spans="2:12" x14ac:dyDescent="0.2">
      <c r="B459" s="159"/>
      <c r="C459" s="160"/>
      <c r="D459" s="161"/>
      <c r="E459" s="171"/>
      <c r="F459" s="162"/>
      <c r="G459" s="234" t="s">
        <v>28</v>
      </c>
      <c r="H459" s="163"/>
      <c r="I459" s="163"/>
      <c r="J459" s="164"/>
      <c r="K459" s="212">
        <f t="shared" si="12"/>
        <v>0</v>
      </c>
      <c r="L459" s="213" t="s">
        <v>0</v>
      </c>
    </row>
    <row r="460" spans="2:12" x14ac:dyDescent="0.2">
      <c r="B460" s="159"/>
      <c r="C460" s="160"/>
      <c r="D460" s="161"/>
      <c r="E460" s="171"/>
      <c r="F460" s="162"/>
      <c r="G460" s="234" t="s">
        <v>28</v>
      </c>
      <c r="H460" s="163"/>
      <c r="I460" s="163"/>
      <c r="J460" s="164"/>
      <c r="K460" s="212">
        <f t="shared" si="12"/>
        <v>0</v>
      </c>
      <c r="L460" s="213" t="s">
        <v>0</v>
      </c>
    </row>
    <row r="461" spans="2:12" x14ac:dyDescent="0.2">
      <c r="B461" s="159"/>
      <c r="C461" s="160"/>
      <c r="D461" s="161"/>
      <c r="E461" s="171"/>
      <c r="F461" s="162"/>
      <c r="G461" s="234" t="s">
        <v>28</v>
      </c>
      <c r="H461" s="163"/>
      <c r="I461" s="163"/>
      <c r="J461" s="164"/>
      <c r="K461" s="212">
        <f t="shared" si="12"/>
        <v>0</v>
      </c>
      <c r="L461" s="213" t="s">
        <v>0</v>
      </c>
    </row>
    <row r="462" spans="2:12" x14ac:dyDescent="0.2">
      <c r="B462" s="159"/>
      <c r="C462" s="160"/>
      <c r="D462" s="161"/>
      <c r="E462" s="171"/>
      <c r="F462" s="162"/>
      <c r="G462" s="234" t="s">
        <v>28</v>
      </c>
      <c r="H462" s="163"/>
      <c r="I462" s="163"/>
      <c r="J462" s="164"/>
      <c r="K462" s="212">
        <f t="shared" si="12"/>
        <v>0</v>
      </c>
      <c r="L462" s="213" t="s">
        <v>0</v>
      </c>
    </row>
    <row r="463" spans="2:12" x14ac:dyDescent="0.2">
      <c r="B463" s="159"/>
      <c r="C463" s="160"/>
      <c r="D463" s="161"/>
      <c r="E463" s="171"/>
      <c r="F463" s="162"/>
      <c r="G463" s="234" t="s">
        <v>28</v>
      </c>
      <c r="H463" s="163"/>
      <c r="I463" s="163"/>
      <c r="J463" s="164"/>
      <c r="K463" s="212">
        <f t="shared" si="12"/>
        <v>0</v>
      </c>
      <c r="L463" s="213" t="s">
        <v>0</v>
      </c>
    </row>
    <row r="464" spans="2:12" x14ac:dyDescent="0.2">
      <c r="B464" s="159"/>
      <c r="C464" s="160"/>
      <c r="D464" s="161"/>
      <c r="E464" s="171"/>
      <c r="F464" s="162"/>
      <c r="G464" s="234" t="s">
        <v>28</v>
      </c>
      <c r="H464" s="163"/>
      <c r="I464" s="163"/>
      <c r="J464" s="164"/>
      <c r="K464" s="212">
        <f t="shared" si="12"/>
        <v>0</v>
      </c>
      <c r="L464" s="213" t="s">
        <v>0</v>
      </c>
    </row>
    <row r="465" spans="2:12" x14ac:dyDescent="0.2">
      <c r="B465" s="159"/>
      <c r="C465" s="160"/>
      <c r="D465" s="161"/>
      <c r="E465" s="171"/>
      <c r="F465" s="162"/>
      <c r="G465" s="234" t="s">
        <v>28</v>
      </c>
      <c r="H465" s="163"/>
      <c r="I465" s="163"/>
      <c r="J465" s="164"/>
      <c r="K465" s="212">
        <f t="shared" si="12"/>
        <v>0</v>
      </c>
      <c r="L465" s="213" t="s">
        <v>0</v>
      </c>
    </row>
    <row r="466" spans="2:12" x14ac:dyDescent="0.2">
      <c r="B466" s="159"/>
      <c r="C466" s="160"/>
      <c r="D466" s="161"/>
      <c r="E466" s="171"/>
      <c r="F466" s="162"/>
      <c r="G466" s="234" t="s">
        <v>28</v>
      </c>
      <c r="H466" s="163"/>
      <c r="I466" s="163"/>
      <c r="J466" s="164"/>
      <c r="K466" s="212">
        <f t="shared" si="12"/>
        <v>0</v>
      </c>
      <c r="L466" s="213" t="s">
        <v>0</v>
      </c>
    </row>
    <row r="467" spans="2:12" x14ac:dyDescent="0.2">
      <c r="B467" s="159"/>
      <c r="C467" s="160"/>
      <c r="D467" s="161"/>
      <c r="E467" s="171"/>
      <c r="F467" s="162"/>
      <c r="G467" s="234" t="s">
        <v>28</v>
      </c>
      <c r="H467" s="163"/>
      <c r="I467" s="163"/>
      <c r="J467" s="164"/>
      <c r="K467" s="212">
        <f t="shared" si="12"/>
        <v>0</v>
      </c>
      <c r="L467" s="213" t="s">
        <v>0</v>
      </c>
    </row>
    <row r="468" spans="2:12" x14ac:dyDescent="0.2">
      <c r="B468" s="159"/>
      <c r="C468" s="160"/>
      <c r="D468" s="161"/>
      <c r="E468" s="171"/>
      <c r="F468" s="162"/>
      <c r="G468" s="234" t="s">
        <v>28</v>
      </c>
      <c r="H468" s="163"/>
      <c r="I468" s="163"/>
      <c r="J468" s="164"/>
      <c r="K468" s="212">
        <f t="shared" si="12"/>
        <v>0</v>
      </c>
      <c r="L468" s="213" t="s">
        <v>0</v>
      </c>
    </row>
    <row r="469" spans="2:12" x14ac:dyDescent="0.2">
      <c r="B469" s="159"/>
      <c r="C469" s="160"/>
      <c r="D469" s="161"/>
      <c r="E469" s="171"/>
      <c r="F469" s="162"/>
      <c r="G469" s="234" t="s">
        <v>28</v>
      </c>
      <c r="H469" s="163"/>
      <c r="I469" s="163"/>
      <c r="J469" s="164"/>
      <c r="K469" s="212">
        <f t="shared" ref="K469:K532" si="13">F469*H469</f>
        <v>0</v>
      </c>
      <c r="L469" s="213" t="s">
        <v>0</v>
      </c>
    </row>
    <row r="470" spans="2:12" x14ac:dyDescent="0.2">
      <c r="B470" s="159"/>
      <c r="C470" s="160"/>
      <c r="D470" s="161"/>
      <c r="E470" s="171"/>
      <c r="F470" s="162"/>
      <c r="G470" s="234" t="s">
        <v>28</v>
      </c>
      <c r="H470" s="163"/>
      <c r="I470" s="163"/>
      <c r="J470" s="164"/>
      <c r="K470" s="212">
        <f t="shared" si="13"/>
        <v>0</v>
      </c>
      <c r="L470" s="213" t="s">
        <v>0</v>
      </c>
    </row>
    <row r="471" spans="2:12" x14ac:dyDescent="0.2">
      <c r="B471" s="159"/>
      <c r="C471" s="160"/>
      <c r="D471" s="161"/>
      <c r="E471" s="171"/>
      <c r="F471" s="162"/>
      <c r="G471" s="234" t="s">
        <v>28</v>
      </c>
      <c r="H471" s="163"/>
      <c r="I471" s="163"/>
      <c r="J471" s="164"/>
      <c r="K471" s="212">
        <f t="shared" si="13"/>
        <v>0</v>
      </c>
      <c r="L471" s="213" t="s">
        <v>0</v>
      </c>
    </row>
    <row r="472" spans="2:12" x14ac:dyDescent="0.2">
      <c r="B472" s="159"/>
      <c r="C472" s="160"/>
      <c r="D472" s="161"/>
      <c r="E472" s="171"/>
      <c r="F472" s="162"/>
      <c r="G472" s="234" t="s">
        <v>28</v>
      </c>
      <c r="H472" s="163"/>
      <c r="I472" s="163"/>
      <c r="J472" s="164"/>
      <c r="K472" s="212">
        <f t="shared" si="13"/>
        <v>0</v>
      </c>
      <c r="L472" s="213" t="s">
        <v>0</v>
      </c>
    </row>
    <row r="473" spans="2:12" x14ac:dyDescent="0.2">
      <c r="B473" s="159"/>
      <c r="C473" s="160"/>
      <c r="D473" s="161"/>
      <c r="E473" s="171"/>
      <c r="F473" s="162"/>
      <c r="G473" s="234" t="s">
        <v>28</v>
      </c>
      <c r="H473" s="163"/>
      <c r="I473" s="163"/>
      <c r="J473" s="164"/>
      <c r="K473" s="212">
        <f t="shared" si="13"/>
        <v>0</v>
      </c>
      <c r="L473" s="213" t="s">
        <v>0</v>
      </c>
    </row>
    <row r="474" spans="2:12" x14ac:dyDescent="0.2">
      <c r="B474" s="159"/>
      <c r="C474" s="160"/>
      <c r="D474" s="161"/>
      <c r="E474" s="171"/>
      <c r="F474" s="162"/>
      <c r="G474" s="234" t="s">
        <v>28</v>
      </c>
      <c r="H474" s="163"/>
      <c r="I474" s="163"/>
      <c r="J474" s="164"/>
      <c r="K474" s="212">
        <f t="shared" si="13"/>
        <v>0</v>
      </c>
      <c r="L474" s="213" t="s">
        <v>0</v>
      </c>
    </row>
    <row r="475" spans="2:12" x14ac:dyDescent="0.2">
      <c r="B475" s="159"/>
      <c r="C475" s="160"/>
      <c r="D475" s="161"/>
      <c r="E475" s="171"/>
      <c r="F475" s="162"/>
      <c r="G475" s="234" t="s">
        <v>28</v>
      </c>
      <c r="H475" s="163"/>
      <c r="I475" s="163"/>
      <c r="J475" s="164"/>
      <c r="K475" s="212">
        <f t="shared" si="13"/>
        <v>0</v>
      </c>
      <c r="L475" s="213" t="s">
        <v>0</v>
      </c>
    </row>
    <row r="476" spans="2:12" x14ac:dyDescent="0.2">
      <c r="B476" s="159"/>
      <c r="C476" s="160"/>
      <c r="D476" s="161"/>
      <c r="E476" s="171"/>
      <c r="F476" s="162"/>
      <c r="G476" s="234" t="s">
        <v>28</v>
      </c>
      <c r="H476" s="163"/>
      <c r="I476" s="163"/>
      <c r="J476" s="164"/>
      <c r="K476" s="212">
        <f t="shared" si="13"/>
        <v>0</v>
      </c>
      <c r="L476" s="213" t="s">
        <v>0</v>
      </c>
    </row>
    <row r="477" spans="2:12" x14ac:dyDescent="0.2">
      <c r="B477" s="159"/>
      <c r="C477" s="160"/>
      <c r="D477" s="161"/>
      <c r="E477" s="171"/>
      <c r="F477" s="162"/>
      <c r="G477" s="234" t="s">
        <v>28</v>
      </c>
      <c r="H477" s="163"/>
      <c r="I477" s="163"/>
      <c r="J477" s="164"/>
      <c r="K477" s="212">
        <f t="shared" si="13"/>
        <v>0</v>
      </c>
      <c r="L477" s="213" t="s">
        <v>0</v>
      </c>
    </row>
    <row r="478" spans="2:12" x14ac:dyDescent="0.2">
      <c r="B478" s="159"/>
      <c r="C478" s="160"/>
      <c r="D478" s="161"/>
      <c r="E478" s="171"/>
      <c r="F478" s="162"/>
      <c r="G478" s="234" t="s">
        <v>28</v>
      </c>
      <c r="H478" s="163"/>
      <c r="I478" s="163"/>
      <c r="J478" s="164"/>
      <c r="K478" s="212">
        <f t="shared" si="13"/>
        <v>0</v>
      </c>
      <c r="L478" s="213" t="s">
        <v>0</v>
      </c>
    </row>
    <row r="479" spans="2:12" x14ac:dyDescent="0.2">
      <c r="B479" s="159"/>
      <c r="C479" s="160"/>
      <c r="D479" s="161"/>
      <c r="E479" s="171"/>
      <c r="F479" s="162"/>
      <c r="G479" s="234" t="s">
        <v>28</v>
      </c>
      <c r="H479" s="163"/>
      <c r="I479" s="163"/>
      <c r="J479" s="164"/>
      <c r="K479" s="212">
        <f t="shared" si="13"/>
        <v>0</v>
      </c>
      <c r="L479" s="213" t="s">
        <v>0</v>
      </c>
    </row>
    <row r="480" spans="2:12" x14ac:dyDescent="0.2">
      <c r="B480" s="159"/>
      <c r="C480" s="160"/>
      <c r="D480" s="161"/>
      <c r="E480" s="171"/>
      <c r="F480" s="162"/>
      <c r="G480" s="234" t="s">
        <v>28</v>
      </c>
      <c r="H480" s="163"/>
      <c r="I480" s="163"/>
      <c r="J480" s="164"/>
      <c r="K480" s="212">
        <f t="shared" si="13"/>
        <v>0</v>
      </c>
      <c r="L480" s="213" t="s">
        <v>0</v>
      </c>
    </row>
    <row r="481" spans="2:12" x14ac:dyDescent="0.2">
      <c r="B481" s="159"/>
      <c r="C481" s="160"/>
      <c r="D481" s="161"/>
      <c r="E481" s="171"/>
      <c r="F481" s="162"/>
      <c r="G481" s="234" t="s">
        <v>28</v>
      </c>
      <c r="H481" s="163"/>
      <c r="I481" s="163"/>
      <c r="J481" s="164"/>
      <c r="K481" s="212">
        <f t="shared" si="13"/>
        <v>0</v>
      </c>
      <c r="L481" s="213" t="s">
        <v>0</v>
      </c>
    </row>
    <row r="482" spans="2:12" x14ac:dyDescent="0.2">
      <c r="B482" s="159"/>
      <c r="C482" s="160"/>
      <c r="D482" s="161"/>
      <c r="E482" s="171"/>
      <c r="F482" s="162"/>
      <c r="G482" s="234" t="s">
        <v>28</v>
      </c>
      <c r="H482" s="163"/>
      <c r="I482" s="163"/>
      <c r="J482" s="164"/>
      <c r="K482" s="212">
        <f t="shared" si="13"/>
        <v>0</v>
      </c>
      <c r="L482" s="213" t="s">
        <v>0</v>
      </c>
    </row>
    <row r="483" spans="2:12" x14ac:dyDescent="0.2">
      <c r="B483" s="159"/>
      <c r="C483" s="160"/>
      <c r="D483" s="161"/>
      <c r="E483" s="171"/>
      <c r="F483" s="162"/>
      <c r="G483" s="234" t="s">
        <v>28</v>
      </c>
      <c r="H483" s="163"/>
      <c r="I483" s="163"/>
      <c r="J483" s="164"/>
      <c r="K483" s="212">
        <f t="shared" si="13"/>
        <v>0</v>
      </c>
      <c r="L483" s="213" t="s">
        <v>0</v>
      </c>
    </row>
    <row r="484" spans="2:12" x14ac:dyDescent="0.2">
      <c r="B484" s="159"/>
      <c r="C484" s="160"/>
      <c r="D484" s="161"/>
      <c r="E484" s="171"/>
      <c r="F484" s="162"/>
      <c r="G484" s="234" t="s">
        <v>28</v>
      </c>
      <c r="H484" s="163"/>
      <c r="I484" s="163"/>
      <c r="J484" s="164"/>
      <c r="K484" s="212">
        <f t="shared" si="13"/>
        <v>0</v>
      </c>
      <c r="L484" s="213" t="s">
        <v>0</v>
      </c>
    </row>
    <row r="485" spans="2:12" x14ac:dyDescent="0.2">
      <c r="B485" s="159"/>
      <c r="C485" s="160"/>
      <c r="D485" s="161"/>
      <c r="E485" s="171"/>
      <c r="F485" s="162"/>
      <c r="G485" s="234" t="s">
        <v>28</v>
      </c>
      <c r="H485" s="163"/>
      <c r="I485" s="163"/>
      <c r="J485" s="164"/>
      <c r="K485" s="212">
        <f t="shared" si="13"/>
        <v>0</v>
      </c>
      <c r="L485" s="213" t="s">
        <v>0</v>
      </c>
    </row>
    <row r="486" spans="2:12" x14ac:dyDescent="0.2">
      <c r="B486" s="159"/>
      <c r="C486" s="160"/>
      <c r="D486" s="161"/>
      <c r="E486" s="171"/>
      <c r="F486" s="162"/>
      <c r="G486" s="234" t="s">
        <v>28</v>
      </c>
      <c r="H486" s="163"/>
      <c r="I486" s="163"/>
      <c r="J486" s="164"/>
      <c r="K486" s="212">
        <f t="shared" si="13"/>
        <v>0</v>
      </c>
      <c r="L486" s="213" t="s">
        <v>0</v>
      </c>
    </row>
    <row r="487" spans="2:12" x14ac:dyDescent="0.2">
      <c r="B487" s="159"/>
      <c r="C487" s="160"/>
      <c r="D487" s="161"/>
      <c r="E487" s="171"/>
      <c r="F487" s="162"/>
      <c r="G487" s="234" t="s">
        <v>28</v>
      </c>
      <c r="H487" s="163"/>
      <c r="I487" s="163"/>
      <c r="J487" s="164"/>
      <c r="K487" s="212">
        <f t="shared" si="13"/>
        <v>0</v>
      </c>
      <c r="L487" s="213" t="s">
        <v>0</v>
      </c>
    </row>
    <row r="488" spans="2:12" x14ac:dyDescent="0.2">
      <c r="B488" s="159"/>
      <c r="C488" s="160"/>
      <c r="D488" s="161"/>
      <c r="E488" s="171"/>
      <c r="F488" s="162"/>
      <c r="G488" s="234" t="s">
        <v>28</v>
      </c>
      <c r="H488" s="163"/>
      <c r="I488" s="163"/>
      <c r="J488" s="164"/>
      <c r="K488" s="212">
        <f t="shared" si="13"/>
        <v>0</v>
      </c>
      <c r="L488" s="213" t="s">
        <v>0</v>
      </c>
    </row>
    <row r="489" spans="2:12" x14ac:dyDescent="0.2">
      <c r="B489" s="159"/>
      <c r="C489" s="160"/>
      <c r="D489" s="161"/>
      <c r="E489" s="171"/>
      <c r="F489" s="162"/>
      <c r="G489" s="234" t="s">
        <v>28</v>
      </c>
      <c r="H489" s="163"/>
      <c r="I489" s="163"/>
      <c r="J489" s="164"/>
      <c r="K489" s="212">
        <f t="shared" si="13"/>
        <v>0</v>
      </c>
      <c r="L489" s="213" t="s">
        <v>0</v>
      </c>
    </row>
    <row r="490" spans="2:12" x14ac:dyDescent="0.2">
      <c r="B490" s="159"/>
      <c r="C490" s="160"/>
      <c r="D490" s="161"/>
      <c r="E490" s="171"/>
      <c r="F490" s="162"/>
      <c r="G490" s="234" t="s">
        <v>28</v>
      </c>
      <c r="H490" s="163"/>
      <c r="I490" s="163"/>
      <c r="J490" s="164"/>
      <c r="K490" s="212">
        <f t="shared" si="13"/>
        <v>0</v>
      </c>
      <c r="L490" s="213" t="s">
        <v>0</v>
      </c>
    </row>
    <row r="491" spans="2:12" x14ac:dyDescent="0.2">
      <c r="B491" s="159"/>
      <c r="C491" s="160"/>
      <c r="D491" s="161"/>
      <c r="E491" s="171"/>
      <c r="F491" s="162"/>
      <c r="G491" s="234" t="s">
        <v>28</v>
      </c>
      <c r="H491" s="163"/>
      <c r="I491" s="163"/>
      <c r="J491" s="164"/>
      <c r="K491" s="212">
        <f t="shared" si="13"/>
        <v>0</v>
      </c>
      <c r="L491" s="213" t="s">
        <v>0</v>
      </c>
    </row>
    <row r="492" spans="2:12" x14ac:dyDescent="0.2">
      <c r="B492" s="159"/>
      <c r="C492" s="160"/>
      <c r="D492" s="161"/>
      <c r="E492" s="171"/>
      <c r="F492" s="162"/>
      <c r="G492" s="234" t="s">
        <v>28</v>
      </c>
      <c r="H492" s="163"/>
      <c r="I492" s="163"/>
      <c r="J492" s="164"/>
      <c r="K492" s="212">
        <f t="shared" si="13"/>
        <v>0</v>
      </c>
      <c r="L492" s="213" t="s">
        <v>0</v>
      </c>
    </row>
    <row r="493" spans="2:12" x14ac:dyDescent="0.2">
      <c r="B493" s="159"/>
      <c r="C493" s="160"/>
      <c r="D493" s="161"/>
      <c r="E493" s="171"/>
      <c r="F493" s="162"/>
      <c r="G493" s="234" t="s">
        <v>28</v>
      </c>
      <c r="H493" s="163"/>
      <c r="I493" s="163"/>
      <c r="J493" s="164"/>
      <c r="K493" s="212">
        <f t="shared" si="13"/>
        <v>0</v>
      </c>
      <c r="L493" s="213" t="s">
        <v>0</v>
      </c>
    </row>
    <row r="494" spans="2:12" x14ac:dyDescent="0.2">
      <c r="B494" s="159"/>
      <c r="C494" s="160"/>
      <c r="D494" s="161"/>
      <c r="E494" s="171"/>
      <c r="F494" s="162"/>
      <c r="G494" s="234" t="s">
        <v>28</v>
      </c>
      <c r="H494" s="163"/>
      <c r="I494" s="163"/>
      <c r="J494" s="164"/>
      <c r="K494" s="212">
        <f t="shared" si="13"/>
        <v>0</v>
      </c>
      <c r="L494" s="213" t="s">
        <v>0</v>
      </c>
    </row>
    <row r="495" spans="2:12" x14ac:dyDescent="0.2">
      <c r="B495" s="159"/>
      <c r="C495" s="160"/>
      <c r="D495" s="161"/>
      <c r="E495" s="171"/>
      <c r="F495" s="162"/>
      <c r="G495" s="234" t="s">
        <v>28</v>
      </c>
      <c r="H495" s="163"/>
      <c r="I495" s="163"/>
      <c r="J495" s="164"/>
      <c r="K495" s="212">
        <f t="shared" si="13"/>
        <v>0</v>
      </c>
      <c r="L495" s="213" t="s">
        <v>0</v>
      </c>
    </row>
    <row r="496" spans="2:12" x14ac:dyDescent="0.2">
      <c r="B496" s="159"/>
      <c r="C496" s="160"/>
      <c r="D496" s="161"/>
      <c r="E496" s="171"/>
      <c r="F496" s="162"/>
      <c r="G496" s="234" t="s">
        <v>28</v>
      </c>
      <c r="H496" s="163"/>
      <c r="I496" s="163"/>
      <c r="J496" s="164"/>
      <c r="K496" s="212">
        <f t="shared" si="13"/>
        <v>0</v>
      </c>
      <c r="L496" s="213" t="s">
        <v>0</v>
      </c>
    </row>
    <row r="497" spans="2:12" x14ac:dyDescent="0.2">
      <c r="B497" s="159"/>
      <c r="C497" s="160"/>
      <c r="D497" s="161"/>
      <c r="E497" s="171"/>
      <c r="F497" s="162"/>
      <c r="G497" s="234" t="s">
        <v>28</v>
      </c>
      <c r="H497" s="163"/>
      <c r="I497" s="163"/>
      <c r="J497" s="164"/>
      <c r="K497" s="212">
        <f t="shared" si="13"/>
        <v>0</v>
      </c>
      <c r="L497" s="213" t="s">
        <v>0</v>
      </c>
    </row>
    <row r="498" spans="2:12" x14ac:dyDescent="0.2">
      <c r="B498" s="159"/>
      <c r="C498" s="160"/>
      <c r="D498" s="161"/>
      <c r="E498" s="171"/>
      <c r="F498" s="162"/>
      <c r="G498" s="234" t="s">
        <v>28</v>
      </c>
      <c r="H498" s="163"/>
      <c r="I498" s="163"/>
      <c r="J498" s="164"/>
      <c r="K498" s="212">
        <f t="shared" si="13"/>
        <v>0</v>
      </c>
      <c r="L498" s="213" t="s">
        <v>0</v>
      </c>
    </row>
    <row r="499" spans="2:12" x14ac:dyDescent="0.2">
      <c r="B499" s="159"/>
      <c r="C499" s="160"/>
      <c r="D499" s="161"/>
      <c r="E499" s="171"/>
      <c r="F499" s="162"/>
      <c r="G499" s="234" t="s">
        <v>28</v>
      </c>
      <c r="H499" s="163"/>
      <c r="I499" s="163"/>
      <c r="J499" s="164"/>
      <c r="K499" s="212">
        <f t="shared" si="13"/>
        <v>0</v>
      </c>
      <c r="L499" s="213" t="s">
        <v>0</v>
      </c>
    </row>
    <row r="500" spans="2:12" x14ac:dyDescent="0.2">
      <c r="B500" s="159"/>
      <c r="C500" s="160"/>
      <c r="D500" s="161"/>
      <c r="E500" s="171"/>
      <c r="F500" s="162"/>
      <c r="G500" s="234" t="s">
        <v>28</v>
      </c>
      <c r="H500" s="163"/>
      <c r="I500" s="163"/>
      <c r="J500" s="164"/>
      <c r="K500" s="212">
        <f t="shared" si="13"/>
        <v>0</v>
      </c>
      <c r="L500" s="213" t="s">
        <v>0</v>
      </c>
    </row>
    <row r="501" spans="2:12" x14ac:dyDescent="0.2">
      <c r="B501" s="159"/>
      <c r="C501" s="160"/>
      <c r="D501" s="161"/>
      <c r="E501" s="171"/>
      <c r="F501" s="162"/>
      <c r="G501" s="234" t="s">
        <v>28</v>
      </c>
      <c r="H501" s="163"/>
      <c r="I501" s="163"/>
      <c r="J501" s="164"/>
      <c r="K501" s="212">
        <f t="shared" si="13"/>
        <v>0</v>
      </c>
      <c r="L501" s="213" t="s">
        <v>0</v>
      </c>
    </row>
    <row r="502" spans="2:12" x14ac:dyDescent="0.2">
      <c r="B502" s="159"/>
      <c r="C502" s="160"/>
      <c r="D502" s="161"/>
      <c r="E502" s="171"/>
      <c r="F502" s="162"/>
      <c r="G502" s="234" t="s">
        <v>28</v>
      </c>
      <c r="H502" s="163"/>
      <c r="I502" s="163"/>
      <c r="J502" s="164"/>
      <c r="K502" s="212">
        <f t="shared" si="13"/>
        <v>0</v>
      </c>
      <c r="L502" s="213" t="s">
        <v>0</v>
      </c>
    </row>
    <row r="503" spans="2:12" x14ac:dyDescent="0.2">
      <c r="B503" s="159"/>
      <c r="C503" s="160"/>
      <c r="D503" s="161"/>
      <c r="E503" s="171"/>
      <c r="F503" s="162"/>
      <c r="G503" s="234" t="s">
        <v>28</v>
      </c>
      <c r="H503" s="163"/>
      <c r="I503" s="163"/>
      <c r="J503" s="164"/>
      <c r="K503" s="212">
        <f t="shared" si="13"/>
        <v>0</v>
      </c>
      <c r="L503" s="213" t="s">
        <v>0</v>
      </c>
    </row>
    <row r="504" spans="2:12" x14ac:dyDescent="0.2">
      <c r="B504" s="159"/>
      <c r="C504" s="160"/>
      <c r="D504" s="161"/>
      <c r="E504" s="171"/>
      <c r="F504" s="162"/>
      <c r="G504" s="234" t="s">
        <v>28</v>
      </c>
      <c r="H504" s="163"/>
      <c r="I504" s="163"/>
      <c r="J504" s="164"/>
      <c r="K504" s="212">
        <f t="shared" si="13"/>
        <v>0</v>
      </c>
      <c r="L504" s="213" t="s">
        <v>0</v>
      </c>
    </row>
    <row r="505" spans="2:12" x14ac:dyDescent="0.2">
      <c r="B505" s="159"/>
      <c r="C505" s="160"/>
      <c r="D505" s="161"/>
      <c r="E505" s="171"/>
      <c r="F505" s="162"/>
      <c r="G505" s="234" t="s">
        <v>28</v>
      </c>
      <c r="H505" s="163"/>
      <c r="I505" s="163"/>
      <c r="J505" s="164"/>
      <c r="K505" s="212">
        <f t="shared" si="13"/>
        <v>0</v>
      </c>
      <c r="L505" s="213" t="s">
        <v>0</v>
      </c>
    </row>
    <row r="506" spans="2:12" x14ac:dyDescent="0.2">
      <c r="B506" s="159"/>
      <c r="C506" s="160"/>
      <c r="D506" s="161"/>
      <c r="E506" s="171"/>
      <c r="F506" s="162"/>
      <c r="G506" s="234" t="s">
        <v>28</v>
      </c>
      <c r="H506" s="163"/>
      <c r="I506" s="163"/>
      <c r="J506" s="164"/>
      <c r="K506" s="212">
        <f t="shared" si="13"/>
        <v>0</v>
      </c>
      <c r="L506" s="213" t="s">
        <v>0</v>
      </c>
    </row>
    <row r="507" spans="2:12" x14ac:dyDescent="0.2">
      <c r="B507" s="159"/>
      <c r="C507" s="160"/>
      <c r="D507" s="161"/>
      <c r="E507" s="171"/>
      <c r="F507" s="162"/>
      <c r="G507" s="234" t="s">
        <v>28</v>
      </c>
      <c r="H507" s="163"/>
      <c r="I507" s="163"/>
      <c r="J507" s="164"/>
      <c r="K507" s="212">
        <f t="shared" si="13"/>
        <v>0</v>
      </c>
      <c r="L507" s="213" t="s">
        <v>0</v>
      </c>
    </row>
    <row r="508" spans="2:12" x14ac:dyDescent="0.2">
      <c r="B508" s="159"/>
      <c r="C508" s="160"/>
      <c r="D508" s="161"/>
      <c r="E508" s="171"/>
      <c r="F508" s="162"/>
      <c r="G508" s="234" t="s">
        <v>28</v>
      </c>
      <c r="H508" s="163"/>
      <c r="I508" s="163"/>
      <c r="J508" s="164"/>
      <c r="K508" s="212">
        <f t="shared" si="13"/>
        <v>0</v>
      </c>
      <c r="L508" s="213" t="s">
        <v>0</v>
      </c>
    </row>
    <row r="509" spans="2:12" x14ac:dyDescent="0.2">
      <c r="B509" s="159"/>
      <c r="C509" s="160"/>
      <c r="D509" s="161"/>
      <c r="E509" s="171"/>
      <c r="F509" s="162"/>
      <c r="G509" s="234" t="s">
        <v>28</v>
      </c>
      <c r="H509" s="163"/>
      <c r="I509" s="163"/>
      <c r="J509" s="164"/>
      <c r="K509" s="212">
        <f t="shared" si="13"/>
        <v>0</v>
      </c>
      <c r="L509" s="213" t="s">
        <v>0</v>
      </c>
    </row>
    <row r="510" spans="2:12" x14ac:dyDescent="0.2">
      <c r="B510" s="159"/>
      <c r="C510" s="160"/>
      <c r="D510" s="161"/>
      <c r="E510" s="171"/>
      <c r="F510" s="162"/>
      <c r="G510" s="234" t="s">
        <v>28</v>
      </c>
      <c r="H510" s="163"/>
      <c r="I510" s="163"/>
      <c r="J510" s="164"/>
      <c r="K510" s="212">
        <f t="shared" si="13"/>
        <v>0</v>
      </c>
      <c r="L510" s="213" t="s">
        <v>0</v>
      </c>
    </row>
    <row r="511" spans="2:12" x14ac:dyDescent="0.2">
      <c r="B511" s="159"/>
      <c r="C511" s="160"/>
      <c r="D511" s="161"/>
      <c r="E511" s="171"/>
      <c r="F511" s="162"/>
      <c r="G511" s="234" t="s">
        <v>28</v>
      </c>
      <c r="H511" s="163"/>
      <c r="I511" s="163"/>
      <c r="J511" s="164"/>
      <c r="K511" s="212">
        <f t="shared" si="13"/>
        <v>0</v>
      </c>
      <c r="L511" s="213" t="s">
        <v>0</v>
      </c>
    </row>
    <row r="512" spans="2:12" x14ac:dyDescent="0.2">
      <c r="B512" s="159"/>
      <c r="C512" s="160"/>
      <c r="D512" s="161"/>
      <c r="E512" s="171"/>
      <c r="F512" s="162"/>
      <c r="G512" s="234" t="s">
        <v>28</v>
      </c>
      <c r="H512" s="163"/>
      <c r="I512" s="163"/>
      <c r="J512" s="164"/>
      <c r="K512" s="212">
        <f t="shared" si="13"/>
        <v>0</v>
      </c>
      <c r="L512" s="213" t="s">
        <v>0</v>
      </c>
    </row>
    <row r="513" spans="2:12" x14ac:dyDescent="0.2">
      <c r="B513" s="159"/>
      <c r="C513" s="160"/>
      <c r="D513" s="161"/>
      <c r="E513" s="171"/>
      <c r="F513" s="162"/>
      <c r="G513" s="234" t="s">
        <v>28</v>
      </c>
      <c r="H513" s="163"/>
      <c r="I513" s="163"/>
      <c r="J513" s="164"/>
      <c r="K513" s="212">
        <f t="shared" si="13"/>
        <v>0</v>
      </c>
      <c r="L513" s="213" t="s">
        <v>0</v>
      </c>
    </row>
    <row r="514" spans="2:12" x14ac:dyDescent="0.2">
      <c r="B514" s="159"/>
      <c r="C514" s="160"/>
      <c r="D514" s="161"/>
      <c r="E514" s="171"/>
      <c r="F514" s="162"/>
      <c r="G514" s="234" t="s">
        <v>28</v>
      </c>
      <c r="H514" s="163"/>
      <c r="I514" s="163"/>
      <c r="J514" s="164"/>
      <c r="K514" s="212">
        <f t="shared" si="13"/>
        <v>0</v>
      </c>
      <c r="L514" s="213" t="s">
        <v>0</v>
      </c>
    </row>
    <row r="515" spans="2:12" x14ac:dyDescent="0.2">
      <c r="B515" s="159"/>
      <c r="C515" s="160"/>
      <c r="D515" s="161"/>
      <c r="E515" s="171"/>
      <c r="F515" s="162"/>
      <c r="G515" s="234" t="s">
        <v>28</v>
      </c>
      <c r="H515" s="163"/>
      <c r="I515" s="163"/>
      <c r="J515" s="164"/>
      <c r="K515" s="212">
        <f t="shared" si="13"/>
        <v>0</v>
      </c>
      <c r="L515" s="213" t="s">
        <v>0</v>
      </c>
    </row>
    <row r="516" spans="2:12" x14ac:dyDescent="0.2">
      <c r="B516" s="159"/>
      <c r="C516" s="160"/>
      <c r="D516" s="161"/>
      <c r="E516" s="171"/>
      <c r="F516" s="162"/>
      <c r="G516" s="234" t="s">
        <v>28</v>
      </c>
      <c r="H516" s="163"/>
      <c r="I516" s="163"/>
      <c r="J516" s="164"/>
      <c r="K516" s="212">
        <f t="shared" si="13"/>
        <v>0</v>
      </c>
      <c r="L516" s="213" t="s">
        <v>0</v>
      </c>
    </row>
    <row r="517" spans="2:12" x14ac:dyDescent="0.2">
      <c r="B517" s="159"/>
      <c r="C517" s="160"/>
      <c r="D517" s="161"/>
      <c r="E517" s="171"/>
      <c r="F517" s="162"/>
      <c r="G517" s="234" t="s">
        <v>28</v>
      </c>
      <c r="H517" s="163"/>
      <c r="I517" s="163"/>
      <c r="J517" s="164"/>
      <c r="K517" s="212">
        <f t="shared" si="13"/>
        <v>0</v>
      </c>
      <c r="L517" s="213" t="s">
        <v>0</v>
      </c>
    </row>
    <row r="518" spans="2:12" x14ac:dyDescent="0.2">
      <c r="B518" s="159"/>
      <c r="C518" s="160"/>
      <c r="D518" s="161"/>
      <c r="E518" s="171"/>
      <c r="F518" s="162"/>
      <c r="G518" s="234" t="s">
        <v>28</v>
      </c>
      <c r="H518" s="163"/>
      <c r="I518" s="163"/>
      <c r="J518" s="164"/>
      <c r="K518" s="212">
        <f t="shared" si="13"/>
        <v>0</v>
      </c>
      <c r="L518" s="213" t="s">
        <v>0</v>
      </c>
    </row>
    <row r="519" spans="2:12" x14ac:dyDescent="0.2">
      <c r="B519" s="159"/>
      <c r="C519" s="160"/>
      <c r="D519" s="161"/>
      <c r="E519" s="171"/>
      <c r="F519" s="162"/>
      <c r="G519" s="234" t="s">
        <v>28</v>
      </c>
      <c r="H519" s="163"/>
      <c r="I519" s="163"/>
      <c r="J519" s="164"/>
      <c r="K519" s="212">
        <f t="shared" si="13"/>
        <v>0</v>
      </c>
      <c r="L519" s="213" t="s">
        <v>0</v>
      </c>
    </row>
    <row r="520" spans="2:12" x14ac:dyDescent="0.2">
      <c r="B520" s="159"/>
      <c r="C520" s="160"/>
      <c r="D520" s="161"/>
      <c r="E520" s="171"/>
      <c r="F520" s="162"/>
      <c r="G520" s="234" t="s">
        <v>28</v>
      </c>
      <c r="H520" s="163"/>
      <c r="I520" s="163"/>
      <c r="J520" s="164"/>
      <c r="K520" s="212">
        <f t="shared" si="13"/>
        <v>0</v>
      </c>
      <c r="L520" s="213" t="s">
        <v>0</v>
      </c>
    </row>
    <row r="521" spans="2:12" x14ac:dyDescent="0.2">
      <c r="B521" s="159"/>
      <c r="C521" s="160"/>
      <c r="D521" s="161"/>
      <c r="E521" s="171"/>
      <c r="F521" s="162"/>
      <c r="G521" s="234" t="s">
        <v>28</v>
      </c>
      <c r="H521" s="163"/>
      <c r="I521" s="163"/>
      <c r="J521" s="164"/>
      <c r="K521" s="212">
        <f t="shared" si="13"/>
        <v>0</v>
      </c>
      <c r="L521" s="213" t="s">
        <v>0</v>
      </c>
    </row>
    <row r="522" spans="2:12" x14ac:dyDescent="0.2">
      <c r="B522" s="159"/>
      <c r="C522" s="160"/>
      <c r="D522" s="161"/>
      <c r="E522" s="171"/>
      <c r="F522" s="162"/>
      <c r="G522" s="234" t="s">
        <v>28</v>
      </c>
      <c r="H522" s="163"/>
      <c r="I522" s="163"/>
      <c r="J522" s="164"/>
      <c r="K522" s="212">
        <f t="shared" si="13"/>
        <v>0</v>
      </c>
      <c r="L522" s="213" t="s">
        <v>0</v>
      </c>
    </row>
    <row r="523" spans="2:12" x14ac:dyDescent="0.2">
      <c r="B523" s="159"/>
      <c r="C523" s="160"/>
      <c r="D523" s="161"/>
      <c r="E523" s="171"/>
      <c r="F523" s="162"/>
      <c r="G523" s="234" t="s">
        <v>28</v>
      </c>
      <c r="H523" s="163"/>
      <c r="I523" s="163"/>
      <c r="J523" s="164"/>
      <c r="K523" s="212">
        <f t="shared" si="13"/>
        <v>0</v>
      </c>
      <c r="L523" s="213" t="s">
        <v>0</v>
      </c>
    </row>
    <row r="524" spans="2:12" x14ac:dyDescent="0.2">
      <c r="B524" s="159"/>
      <c r="C524" s="160"/>
      <c r="D524" s="161"/>
      <c r="E524" s="171"/>
      <c r="F524" s="162"/>
      <c r="G524" s="234" t="s">
        <v>28</v>
      </c>
      <c r="H524" s="163"/>
      <c r="I524" s="163"/>
      <c r="J524" s="164"/>
      <c r="K524" s="212">
        <f t="shared" si="13"/>
        <v>0</v>
      </c>
      <c r="L524" s="213" t="s">
        <v>0</v>
      </c>
    </row>
    <row r="525" spans="2:12" x14ac:dyDescent="0.2">
      <c r="B525" s="159"/>
      <c r="C525" s="160"/>
      <c r="D525" s="161"/>
      <c r="E525" s="171"/>
      <c r="F525" s="162"/>
      <c r="G525" s="234" t="s">
        <v>28</v>
      </c>
      <c r="H525" s="163"/>
      <c r="I525" s="163"/>
      <c r="J525" s="164"/>
      <c r="K525" s="212">
        <f t="shared" si="13"/>
        <v>0</v>
      </c>
      <c r="L525" s="213" t="s">
        <v>0</v>
      </c>
    </row>
    <row r="526" spans="2:12" x14ac:dyDescent="0.2">
      <c r="B526" s="159"/>
      <c r="C526" s="160"/>
      <c r="D526" s="161"/>
      <c r="E526" s="171"/>
      <c r="F526" s="162"/>
      <c r="G526" s="234" t="s">
        <v>28</v>
      </c>
      <c r="H526" s="163"/>
      <c r="I526" s="163"/>
      <c r="J526" s="164"/>
      <c r="K526" s="212">
        <f t="shared" si="13"/>
        <v>0</v>
      </c>
      <c r="L526" s="213" t="s">
        <v>0</v>
      </c>
    </row>
    <row r="527" spans="2:12" x14ac:dyDescent="0.2">
      <c r="B527" s="159"/>
      <c r="C527" s="160"/>
      <c r="D527" s="161"/>
      <c r="E527" s="171"/>
      <c r="F527" s="162"/>
      <c r="G527" s="234" t="s">
        <v>28</v>
      </c>
      <c r="H527" s="163"/>
      <c r="I527" s="163"/>
      <c r="J527" s="164"/>
      <c r="K527" s="212">
        <f t="shared" si="13"/>
        <v>0</v>
      </c>
      <c r="L527" s="213" t="s">
        <v>0</v>
      </c>
    </row>
    <row r="528" spans="2:12" x14ac:dyDescent="0.2">
      <c r="B528" s="159"/>
      <c r="C528" s="160"/>
      <c r="D528" s="161"/>
      <c r="E528" s="171"/>
      <c r="F528" s="162"/>
      <c r="G528" s="234" t="s">
        <v>28</v>
      </c>
      <c r="H528" s="163"/>
      <c r="I528" s="163"/>
      <c r="J528" s="164"/>
      <c r="K528" s="212">
        <f t="shared" si="13"/>
        <v>0</v>
      </c>
      <c r="L528" s="213" t="s">
        <v>0</v>
      </c>
    </row>
    <row r="529" spans="2:12" x14ac:dyDescent="0.2">
      <c r="B529" s="159"/>
      <c r="C529" s="160"/>
      <c r="D529" s="161"/>
      <c r="E529" s="171"/>
      <c r="F529" s="162"/>
      <c r="G529" s="234" t="s">
        <v>28</v>
      </c>
      <c r="H529" s="163"/>
      <c r="I529" s="163"/>
      <c r="J529" s="164"/>
      <c r="K529" s="212">
        <f t="shared" si="13"/>
        <v>0</v>
      </c>
      <c r="L529" s="213" t="s">
        <v>0</v>
      </c>
    </row>
    <row r="530" spans="2:12" x14ac:dyDescent="0.2">
      <c r="B530" s="159"/>
      <c r="C530" s="160"/>
      <c r="D530" s="161"/>
      <c r="E530" s="171"/>
      <c r="F530" s="162"/>
      <c r="G530" s="234" t="s">
        <v>28</v>
      </c>
      <c r="H530" s="163"/>
      <c r="I530" s="163"/>
      <c r="J530" s="164"/>
      <c r="K530" s="212">
        <f t="shared" si="13"/>
        <v>0</v>
      </c>
      <c r="L530" s="213" t="s">
        <v>0</v>
      </c>
    </row>
    <row r="531" spans="2:12" x14ac:dyDescent="0.2">
      <c r="B531" s="159"/>
      <c r="C531" s="160"/>
      <c r="D531" s="161"/>
      <c r="E531" s="171"/>
      <c r="F531" s="162"/>
      <c r="G531" s="234" t="s">
        <v>28</v>
      </c>
      <c r="H531" s="163"/>
      <c r="I531" s="163"/>
      <c r="J531" s="164"/>
      <c r="K531" s="212">
        <f t="shared" si="13"/>
        <v>0</v>
      </c>
      <c r="L531" s="213" t="s">
        <v>0</v>
      </c>
    </row>
    <row r="532" spans="2:12" x14ac:dyDescent="0.2">
      <c r="B532" s="159"/>
      <c r="C532" s="160"/>
      <c r="D532" s="161"/>
      <c r="E532" s="171"/>
      <c r="F532" s="162"/>
      <c r="G532" s="234" t="s">
        <v>28</v>
      </c>
      <c r="H532" s="163"/>
      <c r="I532" s="163"/>
      <c r="J532" s="164"/>
      <c r="K532" s="212">
        <f t="shared" si="13"/>
        <v>0</v>
      </c>
      <c r="L532" s="213" t="s">
        <v>0</v>
      </c>
    </row>
    <row r="533" spans="2:12" x14ac:dyDescent="0.2">
      <c r="B533" s="159"/>
      <c r="C533" s="160"/>
      <c r="D533" s="161"/>
      <c r="E533" s="171"/>
      <c r="F533" s="162"/>
      <c r="G533" s="234" t="s">
        <v>28</v>
      </c>
      <c r="H533" s="163"/>
      <c r="I533" s="163"/>
      <c r="J533" s="164"/>
      <c r="K533" s="212">
        <f t="shared" ref="K533:K596" si="14">F533*H533</f>
        <v>0</v>
      </c>
      <c r="L533" s="213" t="s">
        <v>0</v>
      </c>
    </row>
    <row r="534" spans="2:12" x14ac:dyDescent="0.2">
      <c r="B534" s="159"/>
      <c r="C534" s="160"/>
      <c r="D534" s="161"/>
      <c r="E534" s="171"/>
      <c r="F534" s="162"/>
      <c r="G534" s="234" t="s">
        <v>28</v>
      </c>
      <c r="H534" s="163"/>
      <c r="I534" s="163"/>
      <c r="J534" s="164"/>
      <c r="K534" s="212">
        <f t="shared" si="14"/>
        <v>0</v>
      </c>
      <c r="L534" s="213" t="s">
        <v>0</v>
      </c>
    </row>
    <row r="535" spans="2:12" x14ac:dyDescent="0.2">
      <c r="B535" s="159"/>
      <c r="C535" s="160"/>
      <c r="D535" s="161"/>
      <c r="E535" s="171"/>
      <c r="F535" s="162"/>
      <c r="G535" s="234" t="s">
        <v>28</v>
      </c>
      <c r="H535" s="163"/>
      <c r="I535" s="163"/>
      <c r="J535" s="164"/>
      <c r="K535" s="212">
        <f t="shared" si="14"/>
        <v>0</v>
      </c>
      <c r="L535" s="213" t="s">
        <v>0</v>
      </c>
    </row>
    <row r="536" spans="2:12" x14ac:dyDescent="0.2">
      <c r="B536" s="159"/>
      <c r="C536" s="160"/>
      <c r="D536" s="161"/>
      <c r="E536" s="171"/>
      <c r="F536" s="162"/>
      <c r="G536" s="234" t="s">
        <v>28</v>
      </c>
      <c r="H536" s="163"/>
      <c r="I536" s="163"/>
      <c r="J536" s="164"/>
      <c r="K536" s="212">
        <f t="shared" si="14"/>
        <v>0</v>
      </c>
      <c r="L536" s="213" t="s">
        <v>0</v>
      </c>
    </row>
    <row r="537" spans="2:12" x14ac:dyDescent="0.2">
      <c r="B537" s="159"/>
      <c r="C537" s="160"/>
      <c r="D537" s="161"/>
      <c r="E537" s="171"/>
      <c r="F537" s="162"/>
      <c r="G537" s="234" t="s">
        <v>28</v>
      </c>
      <c r="H537" s="163"/>
      <c r="I537" s="163"/>
      <c r="J537" s="164"/>
      <c r="K537" s="212">
        <f t="shared" si="14"/>
        <v>0</v>
      </c>
      <c r="L537" s="213" t="s">
        <v>0</v>
      </c>
    </row>
    <row r="538" spans="2:12" x14ac:dyDescent="0.2">
      <c r="B538" s="159"/>
      <c r="C538" s="160"/>
      <c r="D538" s="161"/>
      <c r="E538" s="171"/>
      <c r="F538" s="162"/>
      <c r="G538" s="234" t="s">
        <v>28</v>
      </c>
      <c r="H538" s="163"/>
      <c r="I538" s="163"/>
      <c r="J538" s="164"/>
      <c r="K538" s="212">
        <f t="shared" si="14"/>
        <v>0</v>
      </c>
      <c r="L538" s="213" t="s">
        <v>0</v>
      </c>
    </row>
    <row r="539" spans="2:12" x14ac:dyDescent="0.2">
      <c r="B539" s="159"/>
      <c r="C539" s="160"/>
      <c r="D539" s="161"/>
      <c r="E539" s="171"/>
      <c r="F539" s="162"/>
      <c r="G539" s="234" t="s">
        <v>28</v>
      </c>
      <c r="H539" s="163"/>
      <c r="I539" s="163"/>
      <c r="J539" s="164"/>
      <c r="K539" s="212">
        <f t="shared" si="14"/>
        <v>0</v>
      </c>
      <c r="L539" s="213" t="s">
        <v>0</v>
      </c>
    </row>
    <row r="540" spans="2:12" x14ac:dyDescent="0.2">
      <c r="B540" s="159"/>
      <c r="C540" s="160"/>
      <c r="D540" s="161"/>
      <c r="E540" s="171"/>
      <c r="F540" s="162"/>
      <c r="G540" s="234" t="s">
        <v>28</v>
      </c>
      <c r="H540" s="163"/>
      <c r="I540" s="163"/>
      <c r="J540" s="164"/>
      <c r="K540" s="212">
        <f t="shared" si="14"/>
        <v>0</v>
      </c>
      <c r="L540" s="213" t="s">
        <v>0</v>
      </c>
    </row>
    <row r="541" spans="2:12" x14ac:dyDescent="0.2">
      <c r="B541" s="159"/>
      <c r="C541" s="160"/>
      <c r="D541" s="161"/>
      <c r="E541" s="171"/>
      <c r="F541" s="162"/>
      <c r="G541" s="234" t="s">
        <v>28</v>
      </c>
      <c r="H541" s="163"/>
      <c r="I541" s="163"/>
      <c r="J541" s="164"/>
      <c r="K541" s="212">
        <f t="shared" si="14"/>
        <v>0</v>
      </c>
      <c r="L541" s="213" t="s">
        <v>0</v>
      </c>
    </row>
    <row r="542" spans="2:12" x14ac:dyDescent="0.2">
      <c r="B542" s="159"/>
      <c r="C542" s="160"/>
      <c r="D542" s="161"/>
      <c r="E542" s="171"/>
      <c r="F542" s="162"/>
      <c r="G542" s="234" t="s">
        <v>28</v>
      </c>
      <c r="H542" s="163"/>
      <c r="I542" s="163"/>
      <c r="J542" s="164"/>
      <c r="K542" s="212">
        <f t="shared" si="14"/>
        <v>0</v>
      </c>
      <c r="L542" s="213" t="s">
        <v>0</v>
      </c>
    </row>
    <row r="543" spans="2:12" x14ac:dyDescent="0.2">
      <c r="B543" s="159"/>
      <c r="C543" s="160"/>
      <c r="D543" s="161"/>
      <c r="E543" s="171"/>
      <c r="F543" s="162"/>
      <c r="G543" s="234" t="s">
        <v>28</v>
      </c>
      <c r="H543" s="163"/>
      <c r="I543" s="163"/>
      <c r="J543" s="164"/>
      <c r="K543" s="212">
        <f t="shared" si="14"/>
        <v>0</v>
      </c>
      <c r="L543" s="213" t="s">
        <v>0</v>
      </c>
    </row>
    <row r="544" spans="2:12" x14ac:dyDescent="0.2">
      <c r="B544" s="159"/>
      <c r="C544" s="160"/>
      <c r="D544" s="161"/>
      <c r="E544" s="171"/>
      <c r="F544" s="162"/>
      <c r="G544" s="234" t="s">
        <v>28</v>
      </c>
      <c r="H544" s="163"/>
      <c r="I544" s="163"/>
      <c r="J544" s="164"/>
      <c r="K544" s="212">
        <f t="shared" si="14"/>
        <v>0</v>
      </c>
      <c r="L544" s="213" t="s">
        <v>0</v>
      </c>
    </row>
    <row r="545" spans="2:12" x14ac:dyDescent="0.2">
      <c r="B545" s="159"/>
      <c r="C545" s="160"/>
      <c r="D545" s="161"/>
      <c r="E545" s="171"/>
      <c r="F545" s="162"/>
      <c r="G545" s="234" t="s">
        <v>28</v>
      </c>
      <c r="H545" s="163"/>
      <c r="I545" s="163"/>
      <c r="J545" s="164"/>
      <c r="K545" s="212">
        <f t="shared" si="14"/>
        <v>0</v>
      </c>
      <c r="L545" s="213" t="s">
        <v>0</v>
      </c>
    </row>
    <row r="546" spans="2:12" x14ac:dyDescent="0.2">
      <c r="B546" s="159"/>
      <c r="C546" s="160"/>
      <c r="D546" s="161"/>
      <c r="E546" s="171"/>
      <c r="F546" s="162"/>
      <c r="G546" s="234" t="s">
        <v>28</v>
      </c>
      <c r="H546" s="163"/>
      <c r="I546" s="163"/>
      <c r="J546" s="164"/>
      <c r="K546" s="212">
        <f t="shared" si="14"/>
        <v>0</v>
      </c>
      <c r="L546" s="213" t="s">
        <v>0</v>
      </c>
    </row>
    <row r="547" spans="2:12" x14ac:dyDescent="0.2">
      <c r="B547" s="159"/>
      <c r="C547" s="160"/>
      <c r="D547" s="161"/>
      <c r="E547" s="171"/>
      <c r="F547" s="162"/>
      <c r="G547" s="234" t="s">
        <v>28</v>
      </c>
      <c r="H547" s="163"/>
      <c r="I547" s="163"/>
      <c r="J547" s="164"/>
      <c r="K547" s="212">
        <f t="shared" si="14"/>
        <v>0</v>
      </c>
      <c r="L547" s="213" t="s">
        <v>0</v>
      </c>
    </row>
    <row r="548" spans="2:12" x14ac:dyDescent="0.2">
      <c r="B548" s="159"/>
      <c r="C548" s="160"/>
      <c r="D548" s="161"/>
      <c r="E548" s="171"/>
      <c r="F548" s="162"/>
      <c r="G548" s="234" t="s">
        <v>28</v>
      </c>
      <c r="H548" s="163"/>
      <c r="I548" s="163"/>
      <c r="J548" s="164"/>
      <c r="K548" s="212">
        <f t="shared" si="14"/>
        <v>0</v>
      </c>
      <c r="L548" s="213" t="s">
        <v>0</v>
      </c>
    </row>
    <row r="549" spans="2:12" x14ac:dyDescent="0.2">
      <c r="B549" s="159"/>
      <c r="C549" s="160"/>
      <c r="D549" s="161"/>
      <c r="E549" s="171"/>
      <c r="F549" s="162"/>
      <c r="G549" s="234" t="s">
        <v>28</v>
      </c>
      <c r="H549" s="163"/>
      <c r="I549" s="163"/>
      <c r="J549" s="164"/>
      <c r="K549" s="212">
        <f t="shared" si="14"/>
        <v>0</v>
      </c>
      <c r="L549" s="213" t="s">
        <v>0</v>
      </c>
    </row>
    <row r="550" spans="2:12" x14ac:dyDescent="0.2">
      <c r="B550" s="159"/>
      <c r="C550" s="160"/>
      <c r="D550" s="161"/>
      <c r="E550" s="171"/>
      <c r="F550" s="162"/>
      <c r="G550" s="234" t="s">
        <v>28</v>
      </c>
      <c r="H550" s="163"/>
      <c r="I550" s="163"/>
      <c r="J550" s="164"/>
      <c r="K550" s="212">
        <f t="shared" si="14"/>
        <v>0</v>
      </c>
      <c r="L550" s="213" t="s">
        <v>0</v>
      </c>
    </row>
    <row r="551" spans="2:12" x14ac:dyDescent="0.2">
      <c r="B551" s="159"/>
      <c r="C551" s="160"/>
      <c r="D551" s="161"/>
      <c r="E551" s="171"/>
      <c r="F551" s="162"/>
      <c r="G551" s="234" t="s">
        <v>28</v>
      </c>
      <c r="H551" s="163"/>
      <c r="I551" s="163"/>
      <c r="J551" s="164"/>
      <c r="K551" s="212">
        <f t="shared" si="14"/>
        <v>0</v>
      </c>
      <c r="L551" s="213" t="s">
        <v>0</v>
      </c>
    </row>
    <row r="552" spans="2:12" x14ac:dyDescent="0.2">
      <c r="B552" s="159"/>
      <c r="C552" s="160"/>
      <c r="D552" s="161"/>
      <c r="E552" s="171"/>
      <c r="F552" s="162"/>
      <c r="G552" s="234" t="s">
        <v>28</v>
      </c>
      <c r="H552" s="163"/>
      <c r="I552" s="163"/>
      <c r="J552" s="164"/>
      <c r="K552" s="212">
        <f t="shared" si="14"/>
        <v>0</v>
      </c>
      <c r="L552" s="213" t="s">
        <v>0</v>
      </c>
    </row>
    <row r="553" spans="2:12" x14ac:dyDescent="0.2">
      <c r="B553" s="159"/>
      <c r="C553" s="160"/>
      <c r="D553" s="161"/>
      <c r="E553" s="171"/>
      <c r="F553" s="162"/>
      <c r="G553" s="234" t="s">
        <v>28</v>
      </c>
      <c r="H553" s="163"/>
      <c r="I553" s="163"/>
      <c r="J553" s="164"/>
      <c r="K553" s="212">
        <f t="shared" si="14"/>
        <v>0</v>
      </c>
      <c r="L553" s="213" t="s">
        <v>0</v>
      </c>
    </row>
    <row r="554" spans="2:12" x14ac:dyDescent="0.2">
      <c r="B554" s="159"/>
      <c r="C554" s="160"/>
      <c r="D554" s="161"/>
      <c r="E554" s="171"/>
      <c r="F554" s="162"/>
      <c r="G554" s="234" t="s">
        <v>28</v>
      </c>
      <c r="H554" s="163"/>
      <c r="I554" s="163"/>
      <c r="J554" s="164"/>
      <c r="K554" s="212">
        <f t="shared" si="14"/>
        <v>0</v>
      </c>
      <c r="L554" s="213" t="s">
        <v>0</v>
      </c>
    </row>
    <row r="555" spans="2:12" x14ac:dyDescent="0.2">
      <c r="B555" s="159"/>
      <c r="C555" s="160"/>
      <c r="D555" s="161"/>
      <c r="E555" s="171"/>
      <c r="F555" s="162"/>
      <c r="G555" s="234" t="s">
        <v>28</v>
      </c>
      <c r="H555" s="163"/>
      <c r="I555" s="163"/>
      <c r="J555" s="164"/>
      <c r="K555" s="212">
        <f t="shared" si="14"/>
        <v>0</v>
      </c>
      <c r="L555" s="213" t="s">
        <v>0</v>
      </c>
    </row>
    <row r="556" spans="2:12" x14ac:dyDescent="0.2">
      <c r="B556" s="159"/>
      <c r="C556" s="160"/>
      <c r="D556" s="161"/>
      <c r="E556" s="171"/>
      <c r="F556" s="162"/>
      <c r="G556" s="234" t="s">
        <v>28</v>
      </c>
      <c r="H556" s="163"/>
      <c r="I556" s="163"/>
      <c r="J556" s="164"/>
      <c r="K556" s="212">
        <f t="shared" si="14"/>
        <v>0</v>
      </c>
      <c r="L556" s="213" t="s">
        <v>0</v>
      </c>
    </row>
    <row r="557" spans="2:12" x14ac:dyDescent="0.2">
      <c r="B557" s="159"/>
      <c r="C557" s="160"/>
      <c r="D557" s="161"/>
      <c r="E557" s="171"/>
      <c r="F557" s="162"/>
      <c r="G557" s="234" t="s">
        <v>28</v>
      </c>
      <c r="H557" s="163"/>
      <c r="I557" s="163"/>
      <c r="J557" s="164"/>
      <c r="K557" s="212">
        <f t="shared" si="14"/>
        <v>0</v>
      </c>
      <c r="L557" s="213" t="s">
        <v>0</v>
      </c>
    </row>
    <row r="558" spans="2:12" x14ac:dyDescent="0.2">
      <c r="B558" s="159"/>
      <c r="C558" s="160"/>
      <c r="D558" s="161"/>
      <c r="E558" s="171"/>
      <c r="F558" s="162"/>
      <c r="G558" s="234" t="s">
        <v>28</v>
      </c>
      <c r="H558" s="163"/>
      <c r="I558" s="163"/>
      <c r="J558" s="164"/>
      <c r="K558" s="212">
        <f t="shared" si="14"/>
        <v>0</v>
      </c>
      <c r="L558" s="213" t="s">
        <v>0</v>
      </c>
    </row>
    <row r="559" spans="2:12" x14ac:dyDescent="0.2">
      <c r="B559" s="159"/>
      <c r="C559" s="160"/>
      <c r="D559" s="161"/>
      <c r="E559" s="171"/>
      <c r="F559" s="162"/>
      <c r="G559" s="234" t="s">
        <v>28</v>
      </c>
      <c r="H559" s="163"/>
      <c r="I559" s="163"/>
      <c r="J559" s="164"/>
      <c r="K559" s="212">
        <f t="shared" si="14"/>
        <v>0</v>
      </c>
      <c r="L559" s="213" t="s">
        <v>0</v>
      </c>
    </row>
    <row r="560" spans="2:12" x14ac:dyDescent="0.2">
      <c r="B560" s="159"/>
      <c r="C560" s="160"/>
      <c r="D560" s="161"/>
      <c r="E560" s="171"/>
      <c r="F560" s="162"/>
      <c r="G560" s="234" t="s">
        <v>28</v>
      </c>
      <c r="H560" s="163"/>
      <c r="I560" s="163"/>
      <c r="J560" s="164"/>
      <c r="K560" s="212">
        <f t="shared" si="14"/>
        <v>0</v>
      </c>
      <c r="L560" s="213" t="s">
        <v>0</v>
      </c>
    </row>
    <row r="561" spans="2:12" x14ac:dyDescent="0.2">
      <c r="B561" s="159"/>
      <c r="C561" s="160"/>
      <c r="D561" s="161"/>
      <c r="E561" s="171"/>
      <c r="F561" s="162"/>
      <c r="G561" s="234" t="s">
        <v>28</v>
      </c>
      <c r="H561" s="163"/>
      <c r="I561" s="163"/>
      <c r="J561" s="164"/>
      <c r="K561" s="212">
        <f t="shared" si="14"/>
        <v>0</v>
      </c>
      <c r="L561" s="213" t="s">
        <v>0</v>
      </c>
    </row>
    <row r="562" spans="2:12" x14ac:dyDescent="0.2">
      <c r="B562" s="159"/>
      <c r="C562" s="160"/>
      <c r="D562" s="161"/>
      <c r="E562" s="171"/>
      <c r="F562" s="162"/>
      <c r="G562" s="234" t="s">
        <v>28</v>
      </c>
      <c r="H562" s="163"/>
      <c r="I562" s="163"/>
      <c r="J562" s="164"/>
      <c r="K562" s="212">
        <f t="shared" si="14"/>
        <v>0</v>
      </c>
      <c r="L562" s="213" t="s">
        <v>0</v>
      </c>
    </row>
    <row r="563" spans="2:12" x14ac:dyDescent="0.2">
      <c r="B563" s="159"/>
      <c r="C563" s="160"/>
      <c r="D563" s="161"/>
      <c r="E563" s="171"/>
      <c r="F563" s="162"/>
      <c r="G563" s="234" t="s">
        <v>28</v>
      </c>
      <c r="H563" s="163"/>
      <c r="I563" s="163"/>
      <c r="J563" s="164"/>
      <c r="K563" s="212">
        <f t="shared" si="14"/>
        <v>0</v>
      </c>
      <c r="L563" s="213" t="s">
        <v>0</v>
      </c>
    </row>
    <row r="564" spans="2:12" x14ac:dyDescent="0.2">
      <c r="B564" s="159"/>
      <c r="C564" s="160"/>
      <c r="D564" s="161"/>
      <c r="E564" s="171"/>
      <c r="F564" s="162"/>
      <c r="G564" s="234" t="s">
        <v>28</v>
      </c>
      <c r="H564" s="163"/>
      <c r="I564" s="163"/>
      <c r="J564" s="164"/>
      <c r="K564" s="212">
        <f t="shared" si="14"/>
        <v>0</v>
      </c>
      <c r="L564" s="213" t="s">
        <v>0</v>
      </c>
    </row>
    <row r="565" spans="2:12" x14ac:dyDescent="0.2">
      <c r="B565" s="159"/>
      <c r="C565" s="160"/>
      <c r="D565" s="161"/>
      <c r="E565" s="171"/>
      <c r="F565" s="162"/>
      <c r="G565" s="234" t="s">
        <v>28</v>
      </c>
      <c r="H565" s="163"/>
      <c r="I565" s="163"/>
      <c r="J565" s="164"/>
      <c r="K565" s="212">
        <f t="shared" si="14"/>
        <v>0</v>
      </c>
      <c r="L565" s="213" t="s">
        <v>0</v>
      </c>
    </row>
    <row r="566" spans="2:12" x14ac:dyDescent="0.2">
      <c r="B566" s="159"/>
      <c r="C566" s="160"/>
      <c r="D566" s="161"/>
      <c r="E566" s="171"/>
      <c r="F566" s="162"/>
      <c r="G566" s="234" t="s">
        <v>28</v>
      </c>
      <c r="H566" s="163"/>
      <c r="I566" s="163"/>
      <c r="J566" s="164"/>
      <c r="K566" s="212">
        <f t="shared" si="14"/>
        <v>0</v>
      </c>
      <c r="L566" s="213" t="s">
        <v>0</v>
      </c>
    </row>
    <row r="567" spans="2:12" x14ac:dyDescent="0.2">
      <c r="B567" s="159"/>
      <c r="C567" s="160"/>
      <c r="D567" s="161"/>
      <c r="E567" s="171"/>
      <c r="F567" s="162"/>
      <c r="G567" s="234" t="s">
        <v>28</v>
      </c>
      <c r="H567" s="163"/>
      <c r="I567" s="163"/>
      <c r="J567" s="164"/>
      <c r="K567" s="212">
        <f t="shared" si="14"/>
        <v>0</v>
      </c>
      <c r="L567" s="213" t="s">
        <v>0</v>
      </c>
    </row>
    <row r="568" spans="2:12" x14ac:dyDescent="0.2">
      <c r="B568" s="159"/>
      <c r="C568" s="160"/>
      <c r="D568" s="161"/>
      <c r="E568" s="171"/>
      <c r="F568" s="162"/>
      <c r="G568" s="234" t="s">
        <v>28</v>
      </c>
      <c r="H568" s="163"/>
      <c r="I568" s="163"/>
      <c r="J568" s="164"/>
      <c r="K568" s="212">
        <f t="shared" si="14"/>
        <v>0</v>
      </c>
      <c r="L568" s="213" t="s">
        <v>0</v>
      </c>
    </row>
    <row r="569" spans="2:12" x14ac:dyDescent="0.2">
      <c r="B569" s="159"/>
      <c r="C569" s="160"/>
      <c r="D569" s="161"/>
      <c r="E569" s="171"/>
      <c r="F569" s="162"/>
      <c r="G569" s="234" t="s">
        <v>28</v>
      </c>
      <c r="H569" s="163"/>
      <c r="I569" s="163"/>
      <c r="J569" s="164"/>
      <c r="K569" s="212">
        <f t="shared" si="14"/>
        <v>0</v>
      </c>
      <c r="L569" s="213" t="s">
        <v>0</v>
      </c>
    </row>
    <row r="570" spans="2:12" x14ac:dyDescent="0.2">
      <c r="B570" s="159"/>
      <c r="C570" s="160"/>
      <c r="D570" s="161"/>
      <c r="E570" s="171"/>
      <c r="F570" s="162"/>
      <c r="G570" s="234" t="s">
        <v>28</v>
      </c>
      <c r="H570" s="163"/>
      <c r="I570" s="163"/>
      <c r="J570" s="164"/>
      <c r="K570" s="212">
        <f t="shared" si="14"/>
        <v>0</v>
      </c>
      <c r="L570" s="213" t="s">
        <v>0</v>
      </c>
    </row>
    <row r="571" spans="2:12" x14ac:dyDescent="0.2">
      <c r="B571" s="159"/>
      <c r="C571" s="160"/>
      <c r="D571" s="161"/>
      <c r="E571" s="171"/>
      <c r="F571" s="162"/>
      <c r="G571" s="234" t="s">
        <v>28</v>
      </c>
      <c r="H571" s="163"/>
      <c r="I571" s="163"/>
      <c r="J571" s="164"/>
      <c r="K571" s="212">
        <f t="shared" si="14"/>
        <v>0</v>
      </c>
      <c r="L571" s="213" t="s">
        <v>0</v>
      </c>
    </row>
    <row r="572" spans="2:12" x14ac:dyDescent="0.2">
      <c r="B572" s="159"/>
      <c r="C572" s="160"/>
      <c r="D572" s="161"/>
      <c r="E572" s="171"/>
      <c r="F572" s="162"/>
      <c r="G572" s="234" t="s">
        <v>28</v>
      </c>
      <c r="H572" s="163"/>
      <c r="I572" s="163"/>
      <c r="J572" s="164"/>
      <c r="K572" s="212">
        <f t="shared" si="14"/>
        <v>0</v>
      </c>
      <c r="L572" s="213" t="s">
        <v>0</v>
      </c>
    </row>
    <row r="573" spans="2:12" x14ac:dyDescent="0.2">
      <c r="B573" s="159"/>
      <c r="C573" s="160"/>
      <c r="D573" s="161"/>
      <c r="E573" s="171"/>
      <c r="F573" s="162"/>
      <c r="G573" s="234" t="s">
        <v>28</v>
      </c>
      <c r="H573" s="163"/>
      <c r="I573" s="163"/>
      <c r="J573" s="164"/>
      <c r="K573" s="212">
        <f t="shared" si="14"/>
        <v>0</v>
      </c>
      <c r="L573" s="213" t="s">
        <v>0</v>
      </c>
    </row>
    <row r="574" spans="2:12" x14ac:dyDescent="0.2">
      <c r="B574" s="159"/>
      <c r="C574" s="160"/>
      <c r="D574" s="161"/>
      <c r="E574" s="171"/>
      <c r="F574" s="162"/>
      <c r="G574" s="234" t="s">
        <v>28</v>
      </c>
      <c r="H574" s="163"/>
      <c r="I574" s="163"/>
      <c r="J574" s="164"/>
      <c r="K574" s="212">
        <f t="shared" si="14"/>
        <v>0</v>
      </c>
      <c r="L574" s="213" t="s">
        <v>0</v>
      </c>
    </row>
    <row r="575" spans="2:12" x14ac:dyDescent="0.2">
      <c r="B575" s="159"/>
      <c r="C575" s="160"/>
      <c r="D575" s="161"/>
      <c r="E575" s="171"/>
      <c r="F575" s="162"/>
      <c r="G575" s="234" t="s">
        <v>28</v>
      </c>
      <c r="H575" s="163"/>
      <c r="I575" s="163"/>
      <c r="J575" s="164"/>
      <c r="K575" s="212">
        <f t="shared" si="14"/>
        <v>0</v>
      </c>
      <c r="L575" s="213" t="s">
        <v>0</v>
      </c>
    </row>
    <row r="576" spans="2:12" x14ac:dyDescent="0.2">
      <c r="B576" s="159"/>
      <c r="C576" s="160"/>
      <c r="D576" s="161"/>
      <c r="E576" s="171"/>
      <c r="F576" s="162"/>
      <c r="G576" s="234" t="s">
        <v>28</v>
      </c>
      <c r="H576" s="163"/>
      <c r="I576" s="163"/>
      <c r="J576" s="164"/>
      <c r="K576" s="212">
        <f t="shared" si="14"/>
        <v>0</v>
      </c>
      <c r="L576" s="213" t="s">
        <v>0</v>
      </c>
    </row>
    <row r="577" spans="2:12" x14ac:dyDescent="0.2">
      <c r="B577" s="159"/>
      <c r="C577" s="160"/>
      <c r="D577" s="161"/>
      <c r="E577" s="171"/>
      <c r="F577" s="162"/>
      <c r="G577" s="234" t="s">
        <v>28</v>
      </c>
      <c r="H577" s="163"/>
      <c r="I577" s="163"/>
      <c r="J577" s="164"/>
      <c r="K577" s="212">
        <f t="shared" si="14"/>
        <v>0</v>
      </c>
      <c r="L577" s="213" t="s">
        <v>0</v>
      </c>
    </row>
    <row r="578" spans="2:12" x14ac:dyDescent="0.2">
      <c r="B578" s="159"/>
      <c r="C578" s="160"/>
      <c r="D578" s="161"/>
      <c r="E578" s="171"/>
      <c r="F578" s="162"/>
      <c r="G578" s="234" t="s">
        <v>28</v>
      </c>
      <c r="H578" s="163"/>
      <c r="I578" s="163"/>
      <c r="J578" s="164"/>
      <c r="K578" s="212">
        <f t="shared" si="14"/>
        <v>0</v>
      </c>
      <c r="L578" s="213" t="s">
        <v>0</v>
      </c>
    </row>
    <row r="579" spans="2:12" x14ac:dyDescent="0.2">
      <c r="B579" s="159"/>
      <c r="C579" s="160"/>
      <c r="D579" s="161"/>
      <c r="E579" s="171"/>
      <c r="F579" s="162"/>
      <c r="G579" s="234" t="s">
        <v>28</v>
      </c>
      <c r="H579" s="163"/>
      <c r="I579" s="163"/>
      <c r="J579" s="164"/>
      <c r="K579" s="212">
        <f t="shared" si="14"/>
        <v>0</v>
      </c>
      <c r="L579" s="213" t="s">
        <v>0</v>
      </c>
    </row>
    <row r="580" spans="2:12" x14ac:dyDescent="0.2">
      <c r="B580" s="159"/>
      <c r="C580" s="160"/>
      <c r="D580" s="161"/>
      <c r="E580" s="171"/>
      <c r="F580" s="162"/>
      <c r="G580" s="234" t="s">
        <v>28</v>
      </c>
      <c r="H580" s="163"/>
      <c r="I580" s="163"/>
      <c r="J580" s="164"/>
      <c r="K580" s="212">
        <f t="shared" si="14"/>
        <v>0</v>
      </c>
      <c r="L580" s="213" t="s">
        <v>0</v>
      </c>
    </row>
    <row r="581" spans="2:12" x14ac:dyDescent="0.2">
      <c r="B581" s="159"/>
      <c r="C581" s="160"/>
      <c r="D581" s="161"/>
      <c r="E581" s="171"/>
      <c r="F581" s="162"/>
      <c r="G581" s="234" t="s">
        <v>28</v>
      </c>
      <c r="H581" s="163"/>
      <c r="I581" s="163"/>
      <c r="J581" s="164"/>
      <c r="K581" s="212">
        <f t="shared" si="14"/>
        <v>0</v>
      </c>
      <c r="L581" s="213" t="s">
        <v>0</v>
      </c>
    </row>
    <row r="582" spans="2:12" x14ac:dyDescent="0.2">
      <c r="B582" s="159"/>
      <c r="C582" s="160"/>
      <c r="D582" s="161"/>
      <c r="E582" s="171"/>
      <c r="F582" s="162"/>
      <c r="G582" s="234" t="s">
        <v>28</v>
      </c>
      <c r="H582" s="163"/>
      <c r="I582" s="163"/>
      <c r="J582" s="164"/>
      <c r="K582" s="212">
        <f t="shared" si="14"/>
        <v>0</v>
      </c>
      <c r="L582" s="213" t="s">
        <v>0</v>
      </c>
    </row>
    <row r="583" spans="2:12" x14ac:dyDescent="0.2">
      <c r="B583" s="159"/>
      <c r="C583" s="160"/>
      <c r="D583" s="161"/>
      <c r="E583" s="171"/>
      <c r="F583" s="162"/>
      <c r="G583" s="234" t="s">
        <v>28</v>
      </c>
      <c r="H583" s="163"/>
      <c r="I583" s="163"/>
      <c r="J583" s="164"/>
      <c r="K583" s="212">
        <f t="shared" si="14"/>
        <v>0</v>
      </c>
      <c r="L583" s="213" t="s">
        <v>0</v>
      </c>
    </row>
    <row r="584" spans="2:12" x14ac:dyDescent="0.2">
      <c r="B584" s="159"/>
      <c r="C584" s="160"/>
      <c r="D584" s="161"/>
      <c r="E584" s="171"/>
      <c r="F584" s="162"/>
      <c r="G584" s="234" t="s">
        <v>28</v>
      </c>
      <c r="H584" s="163"/>
      <c r="I584" s="163"/>
      <c r="J584" s="164"/>
      <c r="K584" s="212">
        <f t="shared" si="14"/>
        <v>0</v>
      </c>
      <c r="L584" s="213" t="s">
        <v>0</v>
      </c>
    </row>
    <row r="585" spans="2:12" x14ac:dyDescent="0.2">
      <c r="B585" s="159"/>
      <c r="C585" s="160"/>
      <c r="D585" s="161"/>
      <c r="E585" s="171"/>
      <c r="F585" s="162"/>
      <c r="G585" s="234" t="s">
        <v>28</v>
      </c>
      <c r="H585" s="163"/>
      <c r="I585" s="163"/>
      <c r="J585" s="164"/>
      <c r="K585" s="212">
        <f t="shared" si="14"/>
        <v>0</v>
      </c>
      <c r="L585" s="213" t="s">
        <v>0</v>
      </c>
    </row>
    <row r="586" spans="2:12" x14ac:dyDescent="0.2">
      <c r="B586" s="159"/>
      <c r="C586" s="160"/>
      <c r="D586" s="161"/>
      <c r="E586" s="171"/>
      <c r="F586" s="162"/>
      <c r="G586" s="234" t="s">
        <v>28</v>
      </c>
      <c r="H586" s="163"/>
      <c r="I586" s="163"/>
      <c r="J586" s="164"/>
      <c r="K586" s="212">
        <f t="shared" si="14"/>
        <v>0</v>
      </c>
      <c r="L586" s="213" t="s">
        <v>0</v>
      </c>
    </row>
    <row r="587" spans="2:12" x14ac:dyDescent="0.2">
      <c r="B587" s="159"/>
      <c r="C587" s="160"/>
      <c r="D587" s="161"/>
      <c r="E587" s="171"/>
      <c r="F587" s="162"/>
      <c r="G587" s="234" t="s">
        <v>28</v>
      </c>
      <c r="H587" s="163"/>
      <c r="I587" s="163"/>
      <c r="J587" s="164"/>
      <c r="K587" s="212">
        <f t="shared" si="14"/>
        <v>0</v>
      </c>
      <c r="L587" s="213" t="s">
        <v>0</v>
      </c>
    </row>
    <row r="588" spans="2:12" x14ac:dyDescent="0.2">
      <c r="B588" s="159"/>
      <c r="C588" s="160"/>
      <c r="D588" s="161"/>
      <c r="E588" s="171"/>
      <c r="F588" s="162"/>
      <c r="G588" s="234" t="s">
        <v>28</v>
      </c>
      <c r="H588" s="163"/>
      <c r="I588" s="163"/>
      <c r="J588" s="164"/>
      <c r="K588" s="212">
        <f t="shared" si="14"/>
        <v>0</v>
      </c>
      <c r="L588" s="213" t="s">
        <v>0</v>
      </c>
    </row>
    <row r="589" spans="2:12" x14ac:dyDescent="0.2">
      <c r="B589" s="159"/>
      <c r="C589" s="160"/>
      <c r="D589" s="161"/>
      <c r="E589" s="171"/>
      <c r="F589" s="162"/>
      <c r="G589" s="234" t="s">
        <v>28</v>
      </c>
      <c r="H589" s="163"/>
      <c r="I589" s="163"/>
      <c r="J589" s="164"/>
      <c r="K589" s="212">
        <f t="shared" si="14"/>
        <v>0</v>
      </c>
      <c r="L589" s="213" t="s">
        <v>0</v>
      </c>
    </row>
    <row r="590" spans="2:12" x14ac:dyDescent="0.2">
      <c r="B590" s="159"/>
      <c r="C590" s="160"/>
      <c r="D590" s="161"/>
      <c r="E590" s="171"/>
      <c r="F590" s="162"/>
      <c r="G590" s="234" t="s">
        <v>28</v>
      </c>
      <c r="H590" s="163"/>
      <c r="I590" s="163"/>
      <c r="J590" s="164"/>
      <c r="K590" s="212">
        <f t="shared" si="14"/>
        <v>0</v>
      </c>
      <c r="L590" s="213" t="s">
        <v>0</v>
      </c>
    </row>
    <row r="591" spans="2:12" x14ac:dyDescent="0.2">
      <c r="B591" s="159"/>
      <c r="C591" s="160"/>
      <c r="D591" s="161"/>
      <c r="E591" s="171"/>
      <c r="F591" s="162"/>
      <c r="G591" s="234" t="s">
        <v>28</v>
      </c>
      <c r="H591" s="163"/>
      <c r="I591" s="163"/>
      <c r="J591" s="164"/>
      <c r="K591" s="212">
        <f t="shared" si="14"/>
        <v>0</v>
      </c>
      <c r="L591" s="213" t="s">
        <v>0</v>
      </c>
    </row>
    <row r="592" spans="2:12" x14ac:dyDescent="0.2">
      <c r="B592" s="159"/>
      <c r="C592" s="160"/>
      <c r="D592" s="161"/>
      <c r="E592" s="171"/>
      <c r="F592" s="162"/>
      <c r="G592" s="234" t="s">
        <v>28</v>
      </c>
      <c r="H592" s="163"/>
      <c r="I592" s="163"/>
      <c r="J592" s="164"/>
      <c r="K592" s="212">
        <f t="shared" si="14"/>
        <v>0</v>
      </c>
      <c r="L592" s="213" t="s">
        <v>0</v>
      </c>
    </row>
    <row r="593" spans="2:12" x14ac:dyDescent="0.2">
      <c r="B593" s="159"/>
      <c r="C593" s="160"/>
      <c r="D593" s="161"/>
      <c r="E593" s="171"/>
      <c r="F593" s="162"/>
      <c r="G593" s="234" t="s">
        <v>28</v>
      </c>
      <c r="H593" s="163"/>
      <c r="I593" s="163"/>
      <c r="J593" s="164"/>
      <c r="K593" s="212">
        <f t="shared" si="14"/>
        <v>0</v>
      </c>
      <c r="L593" s="213" t="s">
        <v>0</v>
      </c>
    </row>
    <row r="594" spans="2:12" x14ac:dyDescent="0.2">
      <c r="B594" s="159"/>
      <c r="C594" s="160"/>
      <c r="D594" s="161"/>
      <c r="E594" s="171"/>
      <c r="F594" s="162"/>
      <c r="G594" s="234" t="s">
        <v>28</v>
      </c>
      <c r="H594" s="163"/>
      <c r="I594" s="163"/>
      <c r="J594" s="164"/>
      <c r="K594" s="212">
        <f t="shared" si="14"/>
        <v>0</v>
      </c>
      <c r="L594" s="213" t="s">
        <v>0</v>
      </c>
    </row>
    <row r="595" spans="2:12" x14ac:dyDescent="0.2">
      <c r="B595" s="159"/>
      <c r="C595" s="160"/>
      <c r="D595" s="161"/>
      <c r="E595" s="171"/>
      <c r="F595" s="162"/>
      <c r="G595" s="234" t="s">
        <v>28</v>
      </c>
      <c r="H595" s="163"/>
      <c r="I595" s="163"/>
      <c r="J595" s="164"/>
      <c r="K595" s="212">
        <f t="shared" si="14"/>
        <v>0</v>
      </c>
      <c r="L595" s="213" t="s">
        <v>0</v>
      </c>
    </row>
    <row r="596" spans="2:12" x14ac:dyDescent="0.2">
      <c r="B596" s="159"/>
      <c r="C596" s="160"/>
      <c r="D596" s="161"/>
      <c r="E596" s="171"/>
      <c r="F596" s="162"/>
      <c r="G596" s="234" t="s">
        <v>28</v>
      </c>
      <c r="H596" s="163"/>
      <c r="I596" s="163"/>
      <c r="J596" s="164"/>
      <c r="K596" s="212">
        <f t="shared" si="14"/>
        <v>0</v>
      </c>
      <c r="L596" s="213" t="s">
        <v>0</v>
      </c>
    </row>
    <row r="597" spans="2:12" x14ac:dyDescent="0.2">
      <c r="B597" s="159"/>
      <c r="C597" s="160"/>
      <c r="D597" s="161"/>
      <c r="E597" s="171"/>
      <c r="F597" s="162"/>
      <c r="G597" s="234" t="s">
        <v>28</v>
      </c>
      <c r="H597" s="163"/>
      <c r="I597" s="163"/>
      <c r="J597" s="164"/>
      <c r="K597" s="212">
        <f t="shared" ref="K597:K660" si="15">F597*H597</f>
        <v>0</v>
      </c>
      <c r="L597" s="213" t="s">
        <v>0</v>
      </c>
    </row>
    <row r="598" spans="2:12" x14ac:dyDescent="0.2">
      <c r="B598" s="159"/>
      <c r="C598" s="160"/>
      <c r="D598" s="161"/>
      <c r="E598" s="171"/>
      <c r="F598" s="162"/>
      <c r="G598" s="234" t="s">
        <v>28</v>
      </c>
      <c r="H598" s="163"/>
      <c r="I598" s="163"/>
      <c r="J598" s="164"/>
      <c r="K598" s="212">
        <f t="shared" si="15"/>
        <v>0</v>
      </c>
      <c r="L598" s="213" t="s">
        <v>0</v>
      </c>
    </row>
    <row r="599" spans="2:12" x14ac:dyDescent="0.2">
      <c r="B599" s="159"/>
      <c r="C599" s="160"/>
      <c r="D599" s="161"/>
      <c r="E599" s="171"/>
      <c r="F599" s="162"/>
      <c r="G599" s="234" t="s">
        <v>28</v>
      </c>
      <c r="H599" s="163"/>
      <c r="I599" s="163"/>
      <c r="J599" s="164"/>
      <c r="K599" s="212">
        <f t="shared" si="15"/>
        <v>0</v>
      </c>
      <c r="L599" s="213" t="s">
        <v>0</v>
      </c>
    </row>
    <row r="600" spans="2:12" x14ac:dyDescent="0.2">
      <c r="B600" s="159"/>
      <c r="C600" s="160"/>
      <c r="D600" s="161"/>
      <c r="E600" s="171"/>
      <c r="F600" s="162"/>
      <c r="G600" s="234" t="s">
        <v>28</v>
      </c>
      <c r="H600" s="163"/>
      <c r="I600" s="163"/>
      <c r="J600" s="164"/>
      <c r="K600" s="212">
        <f t="shared" si="15"/>
        <v>0</v>
      </c>
      <c r="L600" s="213" t="s">
        <v>0</v>
      </c>
    </row>
    <row r="601" spans="2:12" x14ac:dyDescent="0.2">
      <c r="B601" s="159"/>
      <c r="C601" s="160"/>
      <c r="D601" s="161"/>
      <c r="E601" s="171"/>
      <c r="F601" s="162"/>
      <c r="G601" s="234" t="s">
        <v>28</v>
      </c>
      <c r="H601" s="163"/>
      <c r="I601" s="163"/>
      <c r="J601" s="164"/>
      <c r="K601" s="212">
        <f t="shared" si="15"/>
        <v>0</v>
      </c>
      <c r="L601" s="213" t="s">
        <v>0</v>
      </c>
    </row>
    <row r="602" spans="2:12" x14ac:dyDescent="0.2">
      <c r="B602" s="159"/>
      <c r="C602" s="160"/>
      <c r="D602" s="161"/>
      <c r="E602" s="171"/>
      <c r="F602" s="162"/>
      <c r="G602" s="234" t="s">
        <v>28</v>
      </c>
      <c r="H602" s="163"/>
      <c r="I602" s="163"/>
      <c r="J602" s="164"/>
      <c r="K602" s="212">
        <f t="shared" si="15"/>
        <v>0</v>
      </c>
      <c r="L602" s="213" t="s">
        <v>0</v>
      </c>
    </row>
    <row r="603" spans="2:12" x14ac:dyDescent="0.2">
      <c r="B603" s="159"/>
      <c r="C603" s="160"/>
      <c r="D603" s="161"/>
      <c r="E603" s="171"/>
      <c r="F603" s="162"/>
      <c r="G603" s="234" t="s">
        <v>28</v>
      </c>
      <c r="H603" s="163"/>
      <c r="I603" s="163"/>
      <c r="J603" s="164"/>
      <c r="K603" s="212">
        <f t="shared" si="15"/>
        <v>0</v>
      </c>
      <c r="L603" s="213" t="s">
        <v>0</v>
      </c>
    </row>
    <row r="604" spans="2:12" x14ac:dyDescent="0.2">
      <c r="B604" s="159"/>
      <c r="C604" s="160"/>
      <c r="D604" s="161"/>
      <c r="E604" s="171"/>
      <c r="F604" s="162"/>
      <c r="G604" s="234" t="s">
        <v>28</v>
      </c>
      <c r="H604" s="163"/>
      <c r="I604" s="163"/>
      <c r="J604" s="164"/>
      <c r="K604" s="212">
        <f t="shared" si="15"/>
        <v>0</v>
      </c>
      <c r="L604" s="213" t="s">
        <v>0</v>
      </c>
    </row>
    <row r="605" spans="2:12" x14ac:dyDescent="0.2">
      <c r="B605" s="159"/>
      <c r="C605" s="160"/>
      <c r="D605" s="161"/>
      <c r="E605" s="171"/>
      <c r="F605" s="162"/>
      <c r="G605" s="234" t="s">
        <v>28</v>
      </c>
      <c r="H605" s="163"/>
      <c r="I605" s="163"/>
      <c r="J605" s="164"/>
      <c r="K605" s="212">
        <f t="shared" si="15"/>
        <v>0</v>
      </c>
      <c r="L605" s="213" t="s">
        <v>0</v>
      </c>
    </row>
    <row r="606" spans="2:12" x14ac:dyDescent="0.2">
      <c r="B606" s="159"/>
      <c r="C606" s="160"/>
      <c r="D606" s="161"/>
      <c r="E606" s="171"/>
      <c r="F606" s="162"/>
      <c r="G606" s="234" t="s">
        <v>28</v>
      </c>
      <c r="H606" s="163"/>
      <c r="I606" s="163"/>
      <c r="J606" s="164"/>
      <c r="K606" s="212">
        <f t="shared" si="15"/>
        <v>0</v>
      </c>
      <c r="L606" s="213" t="s">
        <v>0</v>
      </c>
    </row>
    <row r="607" spans="2:12" x14ac:dyDescent="0.2">
      <c r="B607" s="159"/>
      <c r="C607" s="160"/>
      <c r="D607" s="161"/>
      <c r="E607" s="171"/>
      <c r="F607" s="162"/>
      <c r="G607" s="234" t="s">
        <v>28</v>
      </c>
      <c r="H607" s="163"/>
      <c r="I607" s="163"/>
      <c r="J607" s="164"/>
      <c r="K607" s="212">
        <f t="shared" si="15"/>
        <v>0</v>
      </c>
      <c r="L607" s="213" t="s">
        <v>0</v>
      </c>
    </row>
    <row r="608" spans="2:12" x14ac:dyDescent="0.2">
      <c r="B608" s="159"/>
      <c r="C608" s="160"/>
      <c r="D608" s="161"/>
      <c r="E608" s="171"/>
      <c r="F608" s="162"/>
      <c r="G608" s="234" t="s">
        <v>28</v>
      </c>
      <c r="H608" s="163"/>
      <c r="I608" s="163"/>
      <c r="J608" s="164"/>
      <c r="K608" s="212">
        <f t="shared" si="15"/>
        <v>0</v>
      </c>
      <c r="L608" s="213" t="s">
        <v>0</v>
      </c>
    </row>
    <row r="609" spans="2:12" x14ac:dyDescent="0.2">
      <c r="B609" s="159"/>
      <c r="C609" s="160"/>
      <c r="D609" s="161"/>
      <c r="E609" s="171"/>
      <c r="F609" s="162"/>
      <c r="G609" s="234" t="s">
        <v>28</v>
      </c>
      <c r="H609" s="163"/>
      <c r="I609" s="163"/>
      <c r="J609" s="164"/>
      <c r="K609" s="212">
        <f t="shared" si="15"/>
        <v>0</v>
      </c>
      <c r="L609" s="213" t="s">
        <v>0</v>
      </c>
    </row>
    <row r="610" spans="2:12" x14ac:dyDescent="0.2">
      <c r="B610" s="159"/>
      <c r="C610" s="160"/>
      <c r="D610" s="161"/>
      <c r="E610" s="171"/>
      <c r="F610" s="162"/>
      <c r="G610" s="234" t="s">
        <v>28</v>
      </c>
      <c r="H610" s="163"/>
      <c r="I610" s="163"/>
      <c r="J610" s="164"/>
      <c r="K610" s="212">
        <f t="shared" si="15"/>
        <v>0</v>
      </c>
      <c r="L610" s="213" t="s">
        <v>0</v>
      </c>
    </row>
    <row r="611" spans="2:12" x14ac:dyDescent="0.2">
      <c r="B611" s="159"/>
      <c r="C611" s="160"/>
      <c r="D611" s="161"/>
      <c r="E611" s="171"/>
      <c r="F611" s="162"/>
      <c r="G611" s="234" t="s">
        <v>28</v>
      </c>
      <c r="H611" s="163"/>
      <c r="I611" s="163"/>
      <c r="J611" s="164"/>
      <c r="K611" s="212">
        <f t="shared" si="15"/>
        <v>0</v>
      </c>
      <c r="L611" s="213" t="s">
        <v>0</v>
      </c>
    </row>
    <row r="612" spans="2:12" x14ac:dyDescent="0.2">
      <c r="B612" s="159"/>
      <c r="C612" s="160"/>
      <c r="D612" s="161"/>
      <c r="E612" s="171"/>
      <c r="F612" s="162"/>
      <c r="G612" s="234" t="s">
        <v>28</v>
      </c>
      <c r="H612" s="163"/>
      <c r="I612" s="163"/>
      <c r="J612" s="164"/>
      <c r="K612" s="212">
        <f t="shared" si="15"/>
        <v>0</v>
      </c>
      <c r="L612" s="213" t="s">
        <v>0</v>
      </c>
    </row>
    <row r="613" spans="2:12" x14ac:dyDescent="0.2">
      <c r="B613" s="159"/>
      <c r="C613" s="160"/>
      <c r="D613" s="161"/>
      <c r="E613" s="171"/>
      <c r="F613" s="162"/>
      <c r="G613" s="234" t="s">
        <v>28</v>
      </c>
      <c r="H613" s="163"/>
      <c r="I613" s="163"/>
      <c r="J613" s="164"/>
      <c r="K613" s="212">
        <f t="shared" si="15"/>
        <v>0</v>
      </c>
      <c r="L613" s="213" t="s">
        <v>0</v>
      </c>
    </row>
    <row r="614" spans="2:12" x14ac:dyDescent="0.2">
      <c r="B614" s="159"/>
      <c r="C614" s="160"/>
      <c r="D614" s="161"/>
      <c r="E614" s="171"/>
      <c r="F614" s="162"/>
      <c r="G614" s="234" t="s">
        <v>28</v>
      </c>
      <c r="H614" s="163"/>
      <c r="I614" s="163"/>
      <c r="J614" s="164"/>
      <c r="K614" s="212">
        <f t="shared" si="15"/>
        <v>0</v>
      </c>
      <c r="L614" s="213" t="s">
        <v>0</v>
      </c>
    </row>
    <row r="615" spans="2:12" x14ac:dyDescent="0.2">
      <c r="B615" s="159"/>
      <c r="C615" s="160"/>
      <c r="D615" s="161"/>
      <c r="E615" s="171"/>
      <c r="F615" s="162"/>
      <c r="G615" s="234" t="s">
        <v>28</v>
      </c>
      <c r="H615" s="163"/>
      <c r="I615" s="163"/>
      <c r="J615" s="164"/>
      <c r="K615" s="212">
        <f t="shared" si="15"/>
        <v>0</v>
      </c>
      <c r="L615" s="213" t="s">
        <v>0</v>
      </c>
    </row>
    <row r="616" spans="2:12" x14ac:dyDescent="0.2">
      <c r="B616" s="159"/>
      <c r="C616" s="160"/>
      <c r="D616" s="161"/>
      <c r="E616" s="171"/>
      <c r="F616" s="162"/>
      <c r="G616" s="234" t="s">
        <v>28</v>
      </c>
      <c r="H616" s="163"/>
      <c r="I616" s="163"/>
      <c r="J616" s="164"/>
      <c r="K616" s="212">
        <f t="shared" si="15"/>
        <v>0</v>
      </c>
      <c r="L616" s="213" t="s">
        <v>0</v>
      </c>
    </row>
    <row r="617" spans="2:12" x14ac:dyDescent="0.2">
      <c r="B617" s="159"/>
      <c r="C617" s="160"/>
      <c r="D617" s="161"/>
      <c r="E617" s="171"/>
      <c r="F617" s="162"/>
      <c r="G617" s="234" t="s">
        <v>28</v>
      </c>
      <c r="H617" s="163"/>
      <c r="I617" s="163"/>
      <c r="J617" s="164"/>
      <c r="K617" s="212">
        <f t="shared" si="15"/>
        <v>0</v>
      </c>
      <c r="L617" s="213" t="s">
        <v>0</v>
      </c>
    </row>
    <row r="618" spans="2:12" x14ac:dyDescent="0.2">
      <c r="B618" s="159"/>
      <c r="C618" s="160"/>
      <c r="D618" s="161"/>
      <c r="E618" s="171"/>
      <c r="F618" s="162"/>
      <c r="G618" s="234" t="s">
        <v>28</v>
      </c>
      <c r="H618" s="163"/>
      <c r="I618" s="163"/>
      <c r="J618" s="164"/>
      <c r="K618" s="212">
        <f t="shared" si="15"/>
        <v>0</v>
      </c>
      <c r="L618" s="213" t="s">
        <v>0</v>
      </c>
    </row>
    <row r="619" spans="2:12" x14ac:dyDescent="0.2">
      <c r="B619" s="159"/>
      <c r="C619" s="160"/>
      <c r="D619" s="161"/>
      <c r="E619" s="171"/>
      <c r="F619" s="162"/>
      <c r="G619" s="234" t="s">
        <v>28</v>
      </c>
      <c r="H619" s="163"/>
      <c r="I619" s="163"/>
      <c r="J619" s="164"/>
      <c r="K619" s="212">
        <f t="shared" si="15"/>
        <v>0</v>
      </c>
      <c r="L619" s="213" t="s">
        <v>0</v>
      </c>
    </row>
    <row r="620" spans="2:12" x14ac:dyDescent="0.2">
      <c r="B620" s="159"/>
      <c r="C620" s="160"/>
      <c r="D620" s="161"/>
      <c r="E620" s="171"/>
      <c r="F620" s="162"/>
      <c r="G620" s="234" t="s">
        <v>28</v>
      </c>
      <c r="H620" s="163"/>
      <c r="I620" s="163"/>
      <c r="J620" s="164"/>
      <c r="K620" s="212">
        <f t="shared" si="15"/>
        <v>0</v>
      </c>
      <c r="L620" s="213" t="s">
        <v>0</v>
      </c>
    </row>
    <row r="621" spans="2:12" x14ac:dyDescent="0.2">
      <c r="B621" s="159"/>
      <c r="C621" s="160"/>
      <c r="D621" s="161"/>
      <c r="E621" s="171"/>
      <c r="F621" s="162"/>
      <c r="G621" s="234" t="s">
        <v>28</v>
      </c>
      <c r="H621" s="163"/>
      <c r="I621" s="163"/>
      <c r="J621" s="164"/>
      <c r="K621" s="212">
        <f t="shared" si="15"/>
        <v>0</v>
      </c>
      <c r="L621" s="213" t="s">
        <v>0</v>
      </c>
    </row>
    <row r="622" spans="2:12" x14ac:dyDescent="0.2">
      <c r="B622" s="159"/>
      <c r="C622" s="160"/>
      <c r="D622" s="161"/>
      <c r="E622" s="171"/>
      <c r="F622" s="162"/>
      <c r="G622" s="234" t="s">
        <v>28</v>
      </c>
      <c r="H622" s="163"/>
      <c r="I622" s="163"/>
      <c r="J622" s="164"/>
      <c r="K622" s="212">
        <f t="shared" si="15"/>
        <v>0</v>
      </c>
      <c r="L622" s="213" t="s">
        <v>0</v>
      </c>
    </row>
    <row r="623" spans="2:12" x14ac:dyDescent="0.2">
      <c r="B623" s="159"/>
      <c r="C623" s="160"/>
      <c r="D623" s="161"/>
      <c r="E623" s="171"/>
      <c r="F623" s="162"/>
      <c r="G623" s="234" t="s">
        <v>28</v>
      </c>
      <c r="H623" s="163"/>
      <c r="I623" s="163"/>
      <c r="J623" s="164"/>
      <c r="K623" s="212">
        <f t="shared" si="15"/>
        <v>0</v>
      </c>
      <c r="L623" s="213" t="s">
        <v>0</v>
      </c>
    </row>
    <row r="624" spans="2:12" x14ac:dyDescent="0.2">
      <c r="B624" s="159"/>
      <c r="C624" s="160"/>
      <c r="D624" s="161"/>
      <c r="E624" s="171"/>
      <c r="F624" s="162"/>
      <c r="G624" s="234" t="s">
        <v>28</v>
      </c>
      <c r="H624" s="163"/>
      <c r="I624" s="163"/>
      <c r="J624" s="164"/>
      <c r="K624" s="212">
        <f t="shared" si="15"/>
        <v>0</v>
      </c>
      <c r="L624" s="213" t="s">
        <v>0</v>
      </c>
    </row>
    <row r="625" spans="2:12" x14ac:dyDescent="0.2">
      <c r="B625" s="159"/>
      <c r="C625" s="160"/>
      <c r="D625" s="161"/>
      <c r="E625" s="171"/>
      <c r="F625" s="162"/>
      <c r="G625" s="234" t="s">
        <v>28</v>
      </c>
      <c r="H625" s="163"/>
      <c r="I625" s="163"/>
      <c r="J625" s="164"/>
      <c r="K625" s="212">
        <f t="shared" si="15"/>
        <v>0</v>
      </c>
      <c r="L625" s="213" t="s">
        <v>0</v>
      </c>
    </row>
    <row r="626" spans="2:12" x14ac:dyDescent="0.2">
      <c r="B626" s="159"/>
      <c r="C626" s="160"/>
      <c r="D626" s="161"/>
      <c r="E626" s="171"/>
      <c r="F626" s="162"/>
      <c r="G626" s="234" t="s">
        <v>28</v>
      </c>
      <c r="H626" s="163"/>
      <c r="I626" s="163"/>
      <c r="J626" s="164"/>
      <c r="K626" s="212">
        <f t="shared" si="15"/>
        <v>0</v>
      </c>
      <c r="L626" s="213" t="s">
        <v>0</v>
      </c>
    </row>
    <row r="627" spans="2:12" x14ac:dyDescent="0.2">
      <c r="B627" s="159"/>
      <c r="C627" s="160"/>
      <c r="D627" s="161"/>
      <c r="E627" s="171"/>
      <c r="F627" s="162"/>
      <c r="G627" s="234" t="s">
        <v>28</v>
      </c>
      <c r="H627" s="163"/>
      <c r="I627" s="163"/>
      <c r="J627" s="164"/>
      <c r="K627" s="212">
        <f t="shared" si="15"/>
        <v>0</v>
      </c>
      <c r="L627" s="213" t="s">
        <v>0</v>
      </c>
    </row>
    <row r="628" spans="2:12" x14ac:dyDescent="0.2">
      <c r="B628" s="159"/>
      <c r="C628" s="160"/>
      <c r="D628" s="161"/>
      <c r="E628" s="171"/>
      <c r="F628" s="162"/>
      <c r="G628" s="234" t="s">
        <v>28</v>
      </c>
      <c r="H628" s="163"/>
      <c r="I628" s="163"/>
      <c r="J628" s="164"/>
      <c r="K628" s="212">
        <f t="shared" si="15"/>
        <v>0</v>
      </c>
      <c r="L628" s="213" t="s">
        <v>0</v>
      </c>
    </row>
    <row r="629" spans="2:12" x14ac:dyDescent="0.2">
      <c r="B629" s="159"/>
      <c r="C629" s="160"/>
      <c r="D629" s="161"/>
      <c r="E629" s="171"/>
      <c r="F629" s="162"/>
      <c r="G629" s="234" t="s">
        <v>28</v>
      </c>
      <c r="H629" s="163"/>
      <c r="I629" s="163"/>
      <c r="J629" s="164"/>
      <c r="K629" s="212">
        <f t="shared" si="15"/>
        <v>0</v>
      </c>
      <c r="L629" s="213" t="s">
        <v>0</v>
      </c>
    </row>
    <row r="630" spans="2:12" x14ac:dyDescent="0.2">
      <c r="B630" s="159"/>
      <c r="C630" s="160"/>
      <c r="D630" s="161"/>
      <c r="E630" s="171"/>
      <c r="F630" s="162"/>
      <c r="G630" s="234" t="s">
        <v>28</v>
      </c>
      <c r="H630" s="163"/>
      <c r="I630" s="163"/>
      <c r="J630" s="164"/>
      <c r="K630" s="212">
        <f t="shared" si="15"/>
        <v>0</v>
      </c>
      <c r="L630" s="213" t="s">
        <v>0</v>
      </c>
    </row>
    <row r="631" spans="2:12" x14ac:dyDescent="0.2">
      <c r="B631" s="159"/>
      <c r="C631" s="160"/>
      <c r="D631" s="161"/>
      <c r="E631" s="171"/>
      <c r="F631" s="162"/>
      <c r="G631" s="234" t="s">
        <v>28</v>
      </c>
      <c r="H631" s="163"/>
      <c r="I631" s="163"/>
      <c r="J631" s="164"/>
      <c r="K631" s="212">
        <f t="shared" si="15"/>
        <v>0</v>
      </c>
      <c r="L631" s="213" t="s">
        <v>0</v>
      </c>
    </row>
    <row r="632" spans="2:12" x14ac:dyDescent="0.2">
      <c r="B632" s="159"/>
      <c r="C632" s="160"/>
      <c r="D632" s="161"/>
      <c r="E632" s="171"/>
      <c r="F632" s="162"/>
      <c r="G632" s="234" t="s">
        <v>28</v>
      </c>
      <c r="H632" s="163"/>
      <c r="I632" s="163"/>
      <c r="J632" s="164"/>
      <c r="K632" s="212">
        <f t="shared" si="15"/>
        <v>0</v>
      </c>
      <c r="L632" s="213" t="s">
        <v>0</v>
      </c>
    </row>
    <row r="633" spans="2:12" x14ac:dyDescent="0.2">
      <c r="B633" s="159"/>
      <c r="C633" s="160"/>
      <c r="D633" s="161"/>
      <c r="E633" s="171"/>
      <c r="F633" s="162"/>
      <c r="G633" s="234" t="s">
        <v>28</v>
      </c>
      <c r="H633" s="163"/>
      <c r="I633" s="163"/>
      <c r="J633" s="164"/>
      <c r="K633" s="212">
        <f t="shared" si="15"/>
        <v>0</v>
      </c>
      <c r="L633" s="213" t="s">
        <v>0</v>
      </c>
    </row>
    <row r="634" spans="2:12" x14ac:dyDescent="0.2">
      <c r="B634" s="159"/>
      <c r="C634" s="160"/>
      <c r="D634" s="161"/>
      <c r="E634" s="171"/>
      <c r="F634" s="162"/>
      <c r="G634" s="234" t="s">
        <v>28</v>
      </c>
      <c r="H634" s="163"/>
      <c r="I634" s="163"/>
      <c r="J634" s="164"/>
      <c r="K634" s="212">
        <f t="shared" si="15"/>
        <v>0</v>
      </c>
      <c r="L634" s="213" t="s">
        <v>0</v>
      </c>
    </row>
    <row r="635" spans="2:12" x14ac:dyDescent="0.2">
      <c r="B635" s="159"/>
      <c r="C635" s="160"/>
      <c r="D635" s="161"/>
      <c r="E635" s="171"/>
      <c r="F635" s="162"/>
      <c r="G635" s="234" t="s">
        <v>28</v>
      </c>
      <c r="H635" s="163"/>
      <c r="I635" s="163"/>
      <c r="J635" s="164"/>
      <c r="K635" s="212">
        <f t="shared" si="15"/>
        <v>0</v>
      </c>
      <c r="L635" s="213" t="s">
        <v>0</v>
      </c>
    </row>
    <row r="636" spans="2:12" x14ac:dyDescent="0.2">
      <c r="B636" s="159"/>
      <c r="C636" s="160"/>
      <c r="D636" s="161"/>
      <c r="E636" s="171"/>
      <c r="F636" s="162"/>
      <c r="G636" s="234" t="s">
        <v>28</v>
      </c>
      <c r="H636" s="163"/>
      <c r="I636" s="163"/>
      <c r="J636" s="164"/>
      <c r="K636" s="212">
        <f t="shared" si="15"/>
        <v>0</v>
      </c>
      <c r="L636" s="213" t="s">
        <v>0</v>
      </c>
    </row>
    <row r="637" spans="2:12" x14ac:dyDescent="0.2">
      <c r="B637" s="159"/>
      <c r="C637" s="160"/>
      <c r="D637" s="161"/>
      <c r="E637" s="171"/>
      <c r="F637" s="162"/>
      <c r="G637" s="234" t="s">
        <v>28</v>
      </c>
      <c r="H637" s="163"/>
      <c r="I637" s="163"/>
      <c r="J637" s="164"/>
      <c r="K637" s="212">
        <f t="shared" si="15"/>
        <v>0</v>
      </c>
      <c r="L637" s="213" t="s">
        <v>0</v>
      </c>
    </row>
    <row r="638" spans="2:12" x14ac:dyDescent="0.2">
      <c r="B638" s="159"/>
      <c r="C638" s="160"/>
      <c r="D638" s="161"/>
      <c r="E638" s="171"/>
      <c r="F638" s="162"/>
      <c r="G638" s="234" t="s">
        <v>28</v>
      </c>
      <c r="H638" s="163"/>
      <c r="I638" s="163"/>
      <c r="J638" s="164"/>
      <c r="K638" s="212">
        <f t="shared" si="15"/>
        <v>0</v>
      </c>
      <c r="L638" s="213" t="s">
        <v>0</v>
      </c>
    </row>
    <row r="639" spans="2:12" x14ac:dyDescent="0.2">
      <c r="B639" s="159"/>
      <c r="C639" s="160"/>
      <c r="D639" s="161"/>
      <c r="E639" s="171"/>
      <c r="F639" s="162"/>
      <c r="G639" s="234" t="s">
        <v>28</v>
      </c>
      <c r="H639" s="163"/>
      <c r="I639" s="163"/>
      <c r="J639" s="164"/>
      <c r="K639" s="212">
        <f t="shared" si="15"/>
        <v>0</v>
      </c>
      <c r="L639" s="213" t="s">
        <v>0</v>
      </c>
    </row>
    <row r="640" spans="2:12" x14ac:dyDescent="0.2">
      <c r="B640" s="159"/>
      <c r="C640" s="160"/>
      <c r="D640" s="161"/>
      <c r="E640" s="171"/>
      <c r="F640" s="162"/>
      <c r="G640" s="234" t="s">
        <v>28</v>
      </c>
      <c r="H640" s="163"/>
      <c r="I640" s="163"/>
      <c r="J640" s="164"/>
      <c r="K640" s="212">
        <f t="shared" si="15"/>
        <v>0</v>
      </c>
      <c r="L640" s="213" t="s">
        <v>0</v>
      </c>
    </row>
    <row r="641" spans="2:12" x14ac:dyDescent="0.2">
      <c r="B641" s="159"/>
      <c r="C641" s="160"/>
      <c r="D641" s="161"/>
      <c r="E641" s="171"/>
      <c r="F641" s="162"/>
      <c r="G641" s="234" t="s">
        <v>28</v>
      </c>
      <c r="H641" s="163"/>
      <c r="I641" s="163"/>
      <c r="J641" s="164"/>
      <c r="K641" s="212">
        <f t="shared" si="15"/>
        <v>0</v>
      </c>
      <c r="L641" s="213" t="s">
        <v>0</v>
      </c>
    </row>
    <row r="642" spans="2:12" x14ac:dyDescent="0.2">
      <c r="B642" s="159"/>
      <c r="C642" s="160"/>
      <c r="D642" s="161"/>
      <c r="E642" s="171"/>
      <c r="F642" s="162"/>
      <c r="G642" s="234" t="s">
        <v>28</v>
      </c>
      <c r="H642" s="163"/>
      <c r="I642" s="163"/>
      <c r="J642" s="164"/>
      <c r="K642" s="212">
        <f t="shared" si="15"/>
        <v>0</v>
      </c>
      <c r="L642" s="213" t="s">
        <v>0</v>
      </c>
    </row>
    <row r="643" spans="2:12" x14ac:dyDescent="0.2">
      <c r="B643" s="159"/>
      <c r="C643" s="160"/>
      <c r="D643" s="161"/>
      <c r="E643" s="171"/>
      <c r="F643" s="162"/>
      <c r="G643" s="234" t="s">
        <v>28</v>
      </c>
      <c r="H643" s="163"/>
      <c r="I643" s="163"/>
      <c r="J643" s="164"/>
      <c r="K643" s="212">
        <f t="shared" si="15"/>
        <v>0</v>
      </c>
      <c r="L643" s="213" t="s">
        <v>0</v>
      </c>
    </row>
    <row r="644" spans="2:12" x14ac:dyDescent="0.2">
      <c r="B644" s="159"/>
      <c r="C644" s="160"/>
      <c r="D644" s="161"/>
      <c r="E644" s="171"/>
      <c r="F644" s="162"/>
      <c r="G644" s="234" t="s">
        <v>28</v>
      </c>
      <c r="H644" s="163"/>
      <c r="I644" s="163"/>
      <c r="J644" s="164"/>
      <c r="K644" s="212">
        <f t="shared" si="15"/>
        <v>0</v>
      </c>
      <c r="L644" s="213" t="s">
        <v>0</v>
      </c>
    </row>
    <row r="645" spans="2:12" x14ac:dyDescent="0.2">
      <c r="B645" s="159"/>
      <c r="C645" s="160"/>
      <c r="D645" s="161"/>
      <c r="E645" s="171"/>
      <c r="F645" s="162"/>
      <c r="G645" s="234" t="s">
        <v>28</v>
      </c>
      <c r="H645" s="163"/>
      <c r="I645" s="163"/>
      <c r="J645" s="164"/>
      <c r="K645" s="212">
        <f t="shared" si="15"/>
        <v>0</v>
      </c>
      <c r="L645" s="213" t="s">
        <v>0</v>
      </c>
    </row>
    <row r="646" spans="2:12" x14ac:dyDescent="0.2">
      <c r="B646" s="159"/>
      <c r="C646" s="160"/>
      <c r="D646" s="161"/>
      <c r="E646" s="171"/>
      <c r="F646" s="162"/>
      <c r="G646" s="234" t="s">
        <v>28</v>
      </c>
      <c r="H646" s="163"/>
      <c r="I646" s="163"/>
      <c r="J646" s="164"/>
      <c r="K646" s="212">
        <f t="shared" si="15"/>
        <v>0</v>
      </c>
      <c r="L646" s="213" t="s">
        <v>0</v>
      </c>
    </row>
    <row r="647" spans="2:12" x14ac:dyDescent="0.2">
      <c r="B647" s="159"/>
      <c r="C647" s="160"/>
      <c r="D647" s="161"/>
      <c r="E647" s="171"/>
      <c r="F647" s="162"/>
      <c r="G647" s="234" t="s">
        <v>28</v>
      </c>
      <c r="H647" s="163"/>
      <c r="I647" s="163"/>
      <c r="J647" s="164"/>
      <c r="K647" s="212">
        <f t="shared" si="15"/>
        <v>0</v>
      </c>
      <c r="L647" s="213" t="s">
        <v>0</v>
      </c>
    </row>
    <row r="648" spans="2:12" x14ac:dyDescent="0.2">
      <c r="B648" s="159"/>
      <c r="C648" s="160"/>
      <c r="D648" s="161"/>
      <c r="E648" s="171"/>
      <c r="F648" s="162"/>
      <c r="G648" s="234" t="s">
        <v>28</v>
      </c>
      <c r="H648" s="163"/>
      <c r="I648" s="163"/>
      <c r="J648" s="164"/>
      <c r="K648" s="212">
        <f t="shared" si="15"/>
        <v>0</v>
      </c>
      <c r="L648" s="213" t="s">
        <v>0</v>
      </c>
    </row>
    <row r="649" spans="2:12" x14ac:dyDescent="0.2">
      <c r="B649" s="159"/>
      <c r="C649" s="160"/>
      <c r="D649" s="161"/>
      <c r="E649" s="171"/>
      <c r="F649" s="162"/>
      <c r="G649" s="234" t="s">
        <v>28</v>
      </c>
      <c r="H649" s="163"/>
      <c r="I649" s="163"/>
      <c r="J649" s="164"/>
      <c r="K649" s="212">
        <f t="shared" si="15"/>
        <v>0</v>
      </c>
      <c r="L649" s="213" t="s">
        <v>0</v>
      </c>
    </row>
    <row r="650" spans="2:12" x14ac:dyDescent="0.2">
      <c r="B650" s="159"/>
      <c r="C650" s="160"/>
      <c r="D650" s="161"/>
      <c r="E650" s="171"/>
      <c r="F650" s="162"/>
      <c r="G650" s="234" t="s">
        <v>28</v>
      </c>
      <c r="H650" s="163"/>
      <c r="I650" s="163"/>
      <c r="J650" s="164"/>
      <c r="K650" s="212">
        <f t="shared" si="15"/>
        <v>0</v>
      </c>
      <c r="L650" s="213" t="s">
        <v>0</v>
      </c>
    </row>
    <row r="651" spans="2:12" x14ac:dyDescent="0.2">
      <c r="B651" s="159"/>
      <c r="C651" s="160"/>
      <c r="D651" s="161"/>
      <c r="E651" s="171"/>
      <c r="F651" s="162"/>
      <c r="G651" s="234" t="s">
        <v>28</v>
      </c>
      <c r="H651" s="163"/>
      <c r="I651" s="163"/>
      <c r="J651" s="164"/>
      <c r="K651" s="212">
        <f t="shared" si="15"/>
        <v>0</v>
      </c>
      <c r="L651" s="213" t="s">
        <v>0</v>
      </c>
    </row>
    <row r="652" spans="2:12" x14ac:dyDescent="0.2">
      <c r="B652" s="159"/>
      <c r="C652" s="160"/>
      <c r="D652" s="161"/>
      <c r="E652" s="171"/>
      <c r="F652" s="162"/>
      <c r="G652" s="234" t="s">
        <v>28</v>
      </c>
      <c r="H652" s="163"/>
      <c r="I652" s="163"/>
      <c r="J652" s="164"/>
      <c r="K652" s="212">
        <f t="shared" si="15"/>
        <v>0</v>
      </c>
      <c r="L652" s="213" t="s">
        <v>0</v>
      </c>
    </row>
    <row r="653" spans="2:12" x14ac:dyDescent="0.2">
      <c r="B653" s="159"/>
      <c r="C653" s="160"/>
      <c r="D653" s="161"/>
      <c r="E653" s="171"/>
      <c r="F653" s="162"/>
      <c r="G653" s="234" t="s">
        <v>28</v>
      </c>
      <c r="H653" s="163"/>
      <c r="I653" s="163"/>
      <c r="J653" s="164"/>
      <c r="K653" s="212">
        <f t="shared" si="15"/>
        <v>0</v>
      </c>
      <c r="L653" s="213" t="s">
        <v>0</v>
      </c>
    </row>
    <row r="654" spans="2:12" x14ac:dyDescent="0.2">
      <c r="B654" s="159"/>
      <c r="C654" s="160"/>
      <c r="D654" s="161"/>
      <c r="E654" s="171"/>
      <c r="F654" s="162"/>
      <c r="G654" s="234" t="s">
        <v>28</v>
      </c>
      <c r="H654" s="163"/>
      <c r="I654" s="163"/>
      <c r="J654" s="164"/>
      <c r="K654" s="212">
        <f t="shared" si="15"/>
        <v>0</v>
      </c>
      <c r="L654" s="213" t="s">
        <v>0</v>
      </c>
    </row>
    <row r="655" spans="2:12" x14ac:dyDescent="0.2">
      <c r="B655" s="159"/>
      <c r="C655" s="160"/>
      <c r="D655" s="161"/>
      <c r="E655" s="171"/>
      <c r="F655" s="162"/>
      <c r="G655" s="234" t="s">
        <v>28</v>
      </c>
      <c r="H655" s="163"/>
      <c r="I655" s="163"/>
      <c r="J655" s="164"/>
      <c r="K655" s="212">
        <f t="shared" si="15"/>
        <v>0</v>
      </c>
      <c r="L655" s="213" t="s">
        <v>0</v>
      </c>
    </row>
    <row r="656" spans="2:12" x14ac:dyDescent="0.2">
      <c r="B656" s="159"/>
      <c r="C656" s="160"/>
      <c r="D656" s="161"/>
      <c r="E656" s="171"/>
      <c r="F656" s="162"/>
      <c r="G656" s="234" t="s">
        <v>28</v>
      </c>
      <c r="H656" s="163"/>
      <c r="I656" s="163"/>
      <c r="J656" s="164"/>
      <c r="K656" s="212">
        <f t="shared" si="15"/>
        <v>0</v>
      </c>
      <c r="L656" s="213" t="s">
        <v>0</v>
      </c>
    </row>
    <row r="657" spans="2:12" x14ac:dyDescent="0.2">
      <c r="B657" s="159"/>
      <c r="C657" s="160"/>
      <c r="D657" s="161"/>
      <c r="E657" s="171"/>
      <c r="F657" s="162"/>
      <c r="G657" s="234" t="s">
        <v>28</v>
      </c>
      <c r="H657" s="163"/>
      <c r="I657" s="163"/>
      <c r="J657" s="164"/>
      <c r="K657" s="212">
        <f t="shared" si="15"/>
        <v>0</v>
      </c>
      <c r="L657" s="213" t="s">
        <v>0</v>
      </c>
    </row>
    <row r="658" spans="2:12" x14ac:dyDescent="0.2">
      <c r="B658" s="159"/>
      <c r="C658" s="160"/>
      <c r="D658" s="161"/>
      <c r="E658" s="171"/>
      <c r="F658" s="162"/>
      <c r="G658" s="234" t="s">
        <v>28</v>
      </c>
      <c r="H658" s="163"/>
      <c r="I658" s="163"/>
      <c r="J658" s="164"/>
      <c r="K658" s="212">
        <f t="shared" si="15"/>
        <v>0</v>
      </c>
      <c r="L658" s="213" t="s">
        <v>0</v>
      </c>
    </row>
    <row r="659" spans="2:12" x14ac:dyDescent="0.2">
      <c r="B659" s="159"/>
      <c r="C659" s="160"/>
      <c r="D659" s="161"/>
      <c r="E659" s="171"/>
      <c r="F659" s="162"/>
      <c r="G659" s="234" t="s">
        <v>28</v>
      </c>
      <c r="H659" s="163"/>
      <c r="I659" s="163"/>
      <c r="J659" s="164"/>
      <c r="K659" s="212">
        <f t="shared" si="15"/>
        <v>0</v>
      </c>
      <c r="L659" s="213" t="s">
        <v>0</v>
      </c>
    </row>
    <row r="660" spans="2:12" x14ac:dyDescent="0.2">
      <c r="B660" s="159"/>
      <c r="C660" s="160"/>
      <c r="D660" s="161"/>
      <c r="E660" s="171"/>
      <c r="F660" s="162"/>
      <c r="G660" s="234" t="s">
        <v>28</v>
      </c>
      <c r="H660" s="163"/>
      <c r="I660" s="163"/>
      <c r="J660" s="164"/>
      <c r="K660" s="212">
        <f t="shared" si="15"/>
        <v>0</v>
      </c>
      <c r="L660" s="213" t="s">
        <v>0</v>
      </c>
    </row>
    <row r="661" spans="2:12" x14ac:dyDescent="0.2">
      <c r="B661" s="159"/>
      <c r="C661" s="160"/>
      <c r="D661" s="161"/>
      <c r="E661" s="171"/>
      <c r="F661" s="162"/>
      <c r="G661" s="234" t="s">
        <v>28</v>
      </c>
      <c r="H661" s="163"/>
      <c r="I661" s="163"/>
      <c r="J661" s="164"/>
      <c r="K661" s="212">
        <f t="shared" ref="K661:K724" si="16">F661*H661</f>
        <v>0</v>
      </c>
      <c r="L661" s="213" t="s">
        <v>0</v>
      </c>
    </row>
    <row r="662" spans="2:12" x14ac:dyDescent="0.2">
      <c r="B662" s="159"/>
      <c r="C662" s="160"/>
      <c r="D662" s="161"/>
      <c r="E662" s="171"/>
      <c r="F662" s="162"/>
      <c r="G662" s="234" t="s">
        <v>28</v>
      </c>
      <c r="H662" s="163"/>
      <c r="I662" s="163"/>
      <c r="J662" s="164"/>
      <c r="K662" s="212">
        <f t="shared" si="16"/>
        <v>0</v>
      </c>
      <c r="L662" s="213" t="s">
        <v>0</v>
      </c>
    </row>
    <row r="663" spans="2:12" x14ac:dyDescent="0.2">
      <c r="B663" s="159"/>
      <c r="C663" s="160"/>
      <c r="D663" s="161"/>
      <c r="E663" s="171"/>
      <c r="F663" s="162"/>
      <c r="G663" s="234" t="s">
        <v>28</v>
      </c>
      <c r="H663" s="163"/>
      <c r="I663" s="163"/>
      <c r="J663" s="164"/>
      <c r="K663" s="212">
        <f t="shared" si="16"/>
        <v>0</v>
      </c>
      <c r="L663" s="213" t="s">
        <v>0</v>
      </c>
    </row>
    <row r="664" spans="2:12" x14ac:dyDescent="0.2">
      <c r="B664" s="159"/>
      <c r="C664" s="160"/>
      <c r="D664" s="161"/>
      <c r="E664" s="171"/>
      <c r="F664" s="162"/>
      <c r="G664" s="234" t="s">
        <v>28</v>
      </c>
      <c r="H664" s="163"/>
      <c r="I664" s="163"/>
      <c r="J664" s="164"/>
      <c r="K664" s="212">
        <f t="shared" si="16"/>
        <v>0</v>
      </c>
      <c r="L664" s="213" t="s">
        <v>0</v>
      </c>
    </row>
    <row r="665" spans="2:12" x14ac:dyDescent="0.2">
      <c r="B665" s="159"/>
      <c r="C665" s="160"/>
      <c r="D665" s="161"/>
      <c r="E665" s="171"/>
      <c r="F665" s="162"/>
      <c r="G665" s="234" t="s">
        <v>28</v>
      </c>
      <c r="H665" s="163"/>
      <c r="I665" s="163"/>
      <c r="J665" s="164"/>
      <c r="K665" s="212">
        <f t="shared" si="16"/>
        <v>0</v>
      </c>
      <c r="L665" s="213" t="s">
        <v>0</v>
      </c>
    </row>
    <row r="666" spans="2:12" x14ac:dyDescent="0.2">
      <c r="B666" s="159"/>
      <c r="C666" s="160"/>
      <c r="D666" s="161"/>
      <c r="E666" s="171"/>
      <c r="F666" s="162"/>
      <c r="G666" s="234" t="s">
        <v>28</v>
      </c>
      <c r="H666" s="163"/>
      <c r="I666" s="163"/>
      <c r="J666" s="164"/>
      <c r="K666" s="212">
        <f t="shared" si="16"/>
        <v>0</v>
      </c>
      <c r="L666" s="213" t="s">
        <v>0</v>
      </c>
    </row>
    <row r="667" spans="2:12" x14ac:dyDescent="0.2">
      <c r="B667" s="159"/>
      <c r="C667" s="160"/>
      <c r="D667" s="161"/>
      <c r="E667" s="171"/>
      <c r="F667" s="162"/>
      <c r="G667" s="234" t="s">
        <v>28</v>
      </c>
      <c r="H667" s="163"/>
      <c r="I667" s="163"/>
      <c r="J667" s="164"/>
      <c r="K667" s="212">
        <f t="shared" si="16"/>
        <v>0</v>
      </c>
      <c r="L667" s="213" t="s">
        <v>0</v>
      </c>
    </row>
    <row r="668" spans="2:12" x14ac:dyDescent="0.2">
      <c r="B668" s="159"/>
      <c r="C668" s="160"/>
      <c r="D668" s="161"/>
      <c r="E668" s="171"/>
      <c r="F668" s="162"/>
      <c r="G668" s="234" t="s">
        <v>28</v>
      </c>
      <c r="H668" s="163"/>
      <c r="I668" s="163"/>
      <c r="J668" s="164"/>
      <c r="K668" s="212">
        <f t="shared" si="16"/>
        <v>0</v>
      </c>
      <c r="L668" s="213" t="s">
        <v>0</v>
      </c>
    </row>
    <row r="669" spans="2:12" x14ac:dyDescent="0.2">
      <c r="B669" s="159"/>
      <c r="C669" s="160"/>
      <c r="D669" s="161"/>
      <c r="E669" s="171"/>
      <c r="F669" s="162"/>
      <c r="G669" s="234" t="s">
        <v>28</v>
      </c>
      <c r="H669" s="163"/>
      <c r="I669" s="163"/>
      <c r="J669" s="164"/>
      <c r="K669" s="212">
        <f t="shared" si="16"/>
        <v>0</v>
      </c>
      <c r="L669" s="213" t="s">
        <v>0</v>
      </c>
    </row>
    <row r="670" spans="2:12" x14ac:dyDescent="0.2">
      <c r="B670" s="159"/>
      <c r="C670" s="160"/>
      <c r="D670" s="161"/>
      <c r="E670" s="171"/>
      <c r="F670" s="162"/>
      <c r="G670" s="234" t="s">
        <v>28</v>
      </c>
      <c r="H670" s="163"/>
      <c r="I670" s="163"/>
      <c r="J670" s="164"/>
      <c r="K670" s="212">
        <f t="shared" si="16"/>
        <v>0</v>
      </c>
      <c r="L670" s="213" t="s">
        <v>0</v>
      </c>
    </row>
    <row r="671" spans="2:12" x14ac:dyDescent="0.2">
      <c r="B671" s="159"/>
      <c r="C671" s="160"/>
      <c r="D671" s="161"/>
      <c r="E671" s="171"/>
      <c r="F671" s="162"/>
      <c r="G671" s="234" t="s">
        <v>28</v>
      </c>
      <c r="H671" s="163"/>
      <c r="I671" s="163"/>
      <c r="J671" s="164"/>
      <c r="K671" s="212">
        <f t="shared" si="16"/>
        <v>0</v>
      </c>
      <c r="L671" s="213" t="s">
        <v>0</v>
      </c>
    </row>
    <row r="672" spans="2:12" x14ac:dyDescent="0.2">
      <c r="B672" s="159"/>
      <c r="C672" s="160"/>
      <c r="D672" s="161"/>
      <c r="E672" s="171"/>
      <c r="F672" s="162"/>
      <c r="G672" s="234" t="s">
        <v>28</v>
      </c>
      <c r="H672" s="163"/>
      <c r="I672" s="163"/>
      <c r="J672" s="164"/>
      <c r="K672" s="212">
        <f t="shared" si="16"/>
        <v>0</v>
      </c>
      <c r="L672" s="213" t="s">
        <v>0</v>
      </c>
    </row>
    <row r="673" spans="2:12" x14ac:dyDescent="0.2">
      <c r="B673" s="159"/>
      <c r="C673" s="160"/>
      <c r="D673" s="161"/>
      <c r="E673" s="171"/>
      <c r="F673" s="162"/>
      <c r="G673" s="234" t="s">
        <v>28</v>
      </c>
      <c r="H673" s="163"/>
      <c r="I673" s="163"/>
      <c r="J673" s="164"/>
      <c r="K673" s="212">
        <f t="shared" si="16"/>
        <v>0</v>
      </c>
      <c r="L673" s="213" t="s">
        <v>0</v>
      </c>
    </row>
    <row r="674" spans="2:12" x14ac:dyDescent="0.2">
      <c r="B674" s="159"/>
      <c r="C674" s="160"/>
      <c r="D674" s="161"/>
      <c r="E674" s="171"/>
      <c r="F674" s="162"/>
      <c r="G674" s="234" t="s">
        <v>28</v>
      </c>
      <c r="H674" s="163"/>
      <c r="I674" s="163"/>
      <c r="J674" s="164"/>
      <c r="K674" s="212">
        <f t="shared" si="16"/>
        <v>0</v>
      </c>
      <c r="L674" s="213" t="s">
        <v>0</v>
      </c>
    </row>
    <row r="675" spans="2:12" x14ac:dyDescent="0.2">
      <c r="B675" s="159"/>
      <c r="C675" s="160"/>
      <c r="D675" s="161"/>
      <c r="E675" s="171"/>
      <c r="F675" s="162"/>
      <c r="G675" s="234" t="s">
        <v>28</v>
      </c>
      <c r="H675" s="163"/>
      <c r="I675" s="163"/>
      <c r="J675" s="164"/>
      <c r="K675" s="212">
        <f t="shared" si="16"/>
        <v>0</v>
      </c>
      <c r="L675" s="213" t="s">
        <v>0</v>
      </c>
    </row>
    <row r="676" spans="2:12" x14ac:dyDescent="0.2">
      <c r="B676" s="159"/>
      <c r="C676" s="160"/>
      <c r="D676" s="161"/>
      <c r="E676" s="171"/>
      <c r="F676" s="162"/>
      <c r="G676" s="234" t="s">
        <v>28</v>
      </c>
      <c r="H676" s="163"/>
      <c r="I676" s="163"/>
      <c r="J676" s="164"/>
      <c r="K676" s="212">
        <f t="shared" si="16"/>
        <v>0</v>
      </c>
      <c r="L676" s="213" t="s">
        <v>0</v>
      </c>
    </row>
    <row r="677" spans="2:12" x14ac:dyDescent="0.2">
      <c r="B677" s="159"/>
      <c r="C677" s="160"/>
      <c r="D677" s="161"/>
      <c r="E677" s="171"/>
      <c r="F677" s="162"/>
      <c r="G677" s="234" t="s">
        <v>28</v>
      </c>
      <c r="H677" s="163"/>
      <c r="I677" s="163"/>
      <c r="J677" s="164"/>
      <c r="K677" s="212">
        <f t="shared" si="16"/>
        <v>0</v>
      </c>
      <c r="L677" s="213" t="s">
        <v>0</v>
      </c>
    </row>
    <row r="678" spans="2:12" x14ac:dyDescent="0.2">
      <c r="B678" s="159"/>
      <c r="C678" s="160"/>
      <c r="D678" s="161"/>
      <c r="E678" s="171"/>
      <c r="F678" s="162"/>
      <c r="G678" s="234" t="s">
        <v>28</v>
      </c>
      <c r="H678" s="163"/>
      <c r="I678" s="163"/>
      <c r="J678" s="164"/>
      <c r="K678" s="212">
        <f t="shared" si="16"/>
        <v>0</v>
      </c>
      <c r="L678" s="213" t="s">
        <v>0</v>
      </c>
    </row>
    <row r="679" spans="2:12" x14ac:dyDescent="0.2">
      <c r="B679" s="159"/>
      <c r="C679" s="160"/>
      <c r="D679" s="161"/>
      <c r="E679" s="171"/>
      <c r="F679" s="162"/>
      <c r="G679" s="234" t="s">
        <v>28</v>
      </c>
      <c r="H679" s="163"/>
      <c r="I679" s="163"/>
      <c r="J679" s="164"/>
      <c r="K679" s="212">
        <f t="shared" si="16"/>
        <v>0</v>
      </c>
      <c r="L679" s="213" t="s">
        <v>0</v>
      </c>
    </row>
    <row r="680" spans="2:12" x14ac:dyDescent="0.2">
      <c r="B680" s="159"/>
      <c r="C680" s="160"/>
      <c r="D680" s="161"/>
      <c r="E680" s="171"/>
      <c r="F680" s="162"/>
      <c r="G680" s="234" t="s">
        <v>28</v>
      </c>
      <c r="H680" s="163"/>
      <c r="I680" s="163"/>
      <c r="J680" s="164"/>
      <c r="K680" s="212">
        <f t="shared" si="16"/>
        <v>0</v>
      </c>
      <c r="L680" s="213" t="s">
        <v>0</v>
      </c>
    </row>
    <row r="681" spans="2:12" x14ac:dyDescent="0.2">
      <c r="B681" s="159"/>
      <c r="C681" s="160"/>
      <c r="D681" s="161"/>
      <c r="E681" s="171"/>
      <c r="F681" s="162"/>
      <c r="G681" s="234" t="s">
        <v>28</v>
      </c>
      <c r="H681" s="163"/>
      <c r="I681" s="163"/>
      <c r="J681" s="164"/>
      <c r="K681" s="212">
        <f t="shared" si="16"/>
        <v>0</v>
      </c>
      <c r="L681" s="213" t="s">
        <v>0</v>
      </c>
    </row>
    <row r="682" spans="2:12" x14ac:dyDescent="0.2">
      <c r="B682" s="159"/>
      <c r="C682" s="160"/>
      <c r="D682" s="161"/>
      <c r="E682" s="171"/>
      <c r="F682" s="162"/>
      <c r="G682" s="234" t="s">
        <v>28</v>
      </c>
      <c r="H682" s="163"/>
      <c r="I682" s="163"/>
      <c r="J682" s="164"/>
      <c r="K682" s="212">
        <f t="shared" si="16"/>
        <v>0</v>
      </c>
      <c r="L682" s="213" t="s">
        <v>0</v>
      </c>
    </row>
    <row r="683" spans="2:12" x14ac:dyDescent="0.2">
      <c r="B683" s="159"/>
      <c r="C683" s="160"/>
      <c r="D683" s="161"/>
      <c r="E683" s="171"/>
      <c r="F683" s="162"/>
      <c r="G683" s="234" t="s">
        <v>28</v>
      </c>
      <c r="H683" s="163"/>
      <c r="I683" s="163"/>
      <c r="J683" s="164"/>
      <c r="K683" s="212">
        <f t="shared" si="16"/>
        <v>0</v>
      </c>
      <c r="L683" s="213" t="s">
        <v>0</v>
      </c>
    </row>
    <row r="684" spans="2:12" x14ac:dyDescent="0.2">
      <c r="B684" s="159"/>
      <c r="C684" s="160"/>
      <c r="D684" s="161"/>
      <c r="E684" s="171"/>
      <c r="F684" s="162"/>
      <c r="G684" s="234" t="s">
        <v>28</v>
      </c>
      <c r="H684" s="163"/>
      <c r="I684" s="163"/>
      <c r="J684" s="164"/>
      <c r="K684" s="212">
        <f t="shared" si="16"/>
        <v>0</v>
      </c>
      <c r="L684" s="213" t="s">
        <v>0</v>
      </c>
    </row>
    <row r="685" spans="2:12" x14ac:dyDescent="0.2">
      <c r="B685" s="159"/>
      <c r="C685" s="160"/>
      <c r="D685" s="161"/>
      <c r="E685" s="171"/>
      <c r="F685" s="162"/>
      <c r="G685" s="234" t="s">
        <v>28</v>
      </c>
      <c r="H685" s="163"/>
      <c r="I685" s="163"/>
      <c r="J685" s="164"/>
      <c r="K685" s="212">
        <f t="shared" si="16"/>
        <v>0</v>
      </c>
      <c r="L685" s="213" t="s">
        <v>0</v>
      </c>
    </row>
    <row r="686" spans="2:12" x14ac:dyDescent="0.2">
      <c r="B686" s="159"/>
      <c r="C686" s="160"/>
      <c r="D686" s="161"/>
      <c r="E686" s="171"/>
      <c r="F686" s="162"/>
      <c r="G686" s="234" t="s">
        <v>28</v>
      </c>
      <c r="H686" s="163"/>
      <c r="I686" s="163"/>
      <c r="J686" s="164"/>
      <c r="K686" s="212">
        <f t="shared" si="16"/>
        <v>0</v>
      </c>
      <c r="L686" s="213" t="s">
        <v>0</v>
      </c>
    </row>
    <row r="687" spans="2:12" x14ac:dyDescent="0.2">
      <c r="B687" s="159"/>
      <c r="C687" s="160"/>
      <c r="D687" s="161"/>
      <c r="E687" s="171"/>
      <c r="F687" s="162"/>
      <c r="G687" s="234" t="s">
        <v>28</v>
      </c>
      <c r="H687" s="163"/>
      <c r="I687" s="163"/>
      <c r="J687" s="164"/>
      <c r="K687" s="212">
        <f t="shared" si="16"/>
        <v>0</v>
      </c>
      <c r="L687" s="213" t="s">
        <v>0</v>
      </c>
    </row>
    <row r="688" spans="2:12" x14ac:dyDescent="0.2">
      <c r="B688" s="159"/>
      <c r="C688" s="160"/>
      <c r="D688" s="161"/>
      <c r="E688" s="171"/>
      <c r="F688" s="162"/>
      <c r="G688" s="234" t="s">
        <v>28</v>
      </c>
      <c r="H688" s="163"/>
      <c r="I688" s="163"/>
      <c r="J688" s="164"/>
      <c r="K688" s="212">
        <f t="shared" si="16"/>
        <v>0</v>
      </c>
      <c r="L688" s="213" t="s">
        <v>0</v>
      </c>
    </row>
    <row r="689" spans="2:12" x14ac:dyDescent="0.2">
      <c r="B689" s="159"/>
      <c r="C689" s="160"/>
      <c r="D689" s="161"/>
      <c r="E689" s="171"/>
      <c r="F689" s="162"/>
      <c r="G689" s="234" t="s">
        <v>28</v>
      </c>
      <c r="H689" s="163"/>
      <c r="I689" s="163"/>
      <c r="J689" s="164"/>
      <c r="K689" s="212">
        <f t="shared" si="16"/>
        <v>0</v>
      </c>
      <c r="L689" s="213" t="s">
        <v>0</v>
      </c>
    </row>
    <row r="690" spans="2:12" x14ac:dyDescent="0.2">
      <c r="B690" s="159"/>
      <c r="C690" s="160"/>
      <c r="D690" s="161"/>
      <c r="E690" s="171"/>
      <c r="F690" s="162"/>
      <c r="G690" s="234" t="s">
        <v>28</v>
      </c>
      <c r="H690" s="163"/>
      <c r="I690" s="163"/>
      <c r="J690" s="164"/>
      <c r="K690" s="212">
        <f t="shared" si="16"/>
        <v>0</v>
      </c>
      <c r="L690" s="213" t="s">
        <v>0</v>
      </c>
    </row>
    <row r="691" spans="2:12" x14ac:dyDescent="0.2">
      <c r="B691" s="159"/>
      <c r="C691" s="160"/>
      <c r="D691" s="161"/>
      <c r="E691" s="171"/>
      <c r="F691" s="162"/>
      <c r="G691" s="234" t="s">
        <v>28</v>
      </c>
      <c r="H691" s="163"/>
      <c r="I691" s="163"/>
      <c r="J691" s="164"/>
      <c r="K691" s="212">
        <f t="shared" si="16"/>
        <v>0</v>
      </c>
      <c r="L691" s="213" t="s">
        <v>0</v>
      </c>
    </row>
    <row r="692" spans="2:12" x14ac:dyDescent="0.2">
      <c r="B692" s="159"/>
      <c r="C692" s="160"/>
      <c r="D692" s="161"/>
      <c r="E692" s="171"/>
      <c r="F692" s="162"/>
      <c r="G692" s="234" t="s">
        <v>28</v>
      </c>
      <c r="H692" s="163"/>
      <c r="I692" s="163"/>
      <c r="J692" s="164"/>
      <c r="K692" s="212">
        <f t="shared" si="16"/>
        <v>0</v>
      </c>
      <c r="L692" s="213" t="s">
        <v>0</v>
      </c>
    </row>
    <row r="693" spans="2:12" x14ac:dyDescent="0.2">
      <c r="B693" s="159"/>
      <c r="C693" s="160"/>
      <c r="D693" s="161"/>
      <c r="E693" s="171"/>
      <c r="F693" s="162"/>
      <c r="G693" s="234" t="s">
        <v>28</v>
      </c>
      <c r="H693" s="163"/>
      <c r="I693" s="163"/>
      <c r="J693" s="164"/>
      <c r="K693" s="212">
        <f t="shared" si="16"/>
        <v>0</v>
      </c>
      <c r="L693" s="213" t="s">
        <v>0</v>
      </c>
    </row>
    <row r="694" spans="2:12" x14ac:dyDescent="0.2">
      <c r="B694" s="159"/>
      <c r="C694" s="160"/>
      <c r="D694" s="161"/>
      <c r="E694" s="171"/>
      <c r="F694" s="162"/>
      <c r="G694" s="234" t="s">
        <v>28</v>
      </c>
      <c r="H694" s="163"/>
      <c r="I694" s="163"/>
      <c r="J694" s="164"/>
      <c r="K694" s="212">
        <f t="shared" si="16"/>
        <v>0</v>
      </c>
      <c r="L694" s="213" t="s">
        <v>0</v>
      </c>
    </row>
    <row r="695" spans="2:12" x14ac:dyDescent="0.2">
      <c r="B695" s="159"/>
      <c r="C695" s="160"/>
      <c r="D695" s="161"/>
      <c r="E695" s="171"/>
      <c r="F695" s="162"/>
      <c r="G695" s="234" t="s">
        <v>28</v>
      </c>
      <c r="H695" s="163"/>
      <c r="I695" s="163"/>
      <c r="J695" s="164"/>
      <c r="K695" s="212">
        <f t="shared" si="16"/>
        <v>0</v>
      </c>
      <c r="L695" s="213" t="s">
        <v>0</v>
      </c>
    </row>
    <row r="696" spans="2:12" x14ac:dyDescent="0.2">
      <c r="B696" s="159"/>
      <c r="C696" s="160"/>
      <c r="D696" s="161"/>
      <c r="E696" s="171"/>
      <c r="F696" s="162"/>
      <c r="G696" s="234" t="s">
        <v>28</v>
      </c>
      <c r="H696" s="163"/>
      <c r="I696" s="163"/>
      <c r="J696" s="164"/>
      <c r="K696" s="212">
        <f t="shared" si="16"/>
        <v>0</v>
      </c>
      <c r="L696" s="213" t="s">
        <v>0</v>
      </c>
    </row>
    <row r="697" spans="2:12" x14ac:dyDescent="0.2">
      <c r="B697" s="159"/>
      <c r="C697" s="160"/>
      <c r="D697" s="161"/>
      <c r="E697" s="171"/>
      <c r="F697" s="162"/>
      <c r="G697" s="234" t="s">
        <v>28</v>
      </c>
      <c r="H697" s="163"/>
      <c r="I697" s="163"/>
      <c r="J697" s="164"/>
      <c r="K697" s="212">
        <f t="shared" si="16"/>
        <v>0</v>
      </c>
      <c r="L697" s="213" t="s">
        <v>0</v>
      </c>
    </row>
    <row r="698" spans="2:12" x14ac:dyDescent="0.2">
      <c r="B698" s="159"/>
      <c r="C698" s="160"/>
      <c r="D698" s="161"/>
      <c r="E698" s="171"/>
      <c r="F698" s="162"/>
      <c r="G698" s="234" t="s">
        <v>28</v>
      </c>
      <c r="H698" s="163"/>
      <c r="I698" s="163"/>
      <c r="J698" s="164"/>
      <c r="K698" s="212">
        <f t="shared" si="16"/>
        <v>0</v>
      </c>
      <c r="L698" s="213" t="s">
        <v>0</v>
      </c>
    </row>
    <row r="699" spans="2:12" x14ac:dyDescent="0.2">
      <c r="B699" s="159"/>
      <c r="C699" s="160"/>
      <c r="D699" s="161"/>
      <c r="E699" s="171"/>
      <c r="F699" s="162"/>
      <c r="G699" s="234" t="s">
        <v>28</v>
      </c>
      <c r="H699" s="163"/>
      <c r="I699" s="163"/>
      <c r="J699" s="164"/>
      <c r="K699" s="212">
        <f t="shared" si="16"/>
        <v>0</v>
      </c>
      <c r="L699" s="213" t="s">
        <v>0</v>
      </c>
    </row>
    <row r="700" spans="2:12" x14ac:dyDescent="0.2">
      <c r="B700" s="159"/>
      <c r="C700" s="160"/>
      <c r="D700" s="161"/>
      <c r="E700" s="171"/>
      <c r="F700" s="162"/>
      <c r="G700" s="234" t="s">
        <v>28</v>
      </c>
      <c r="H700" s="163"/>
      <c r="I700" s="163"/>
      <c r="J700" s="164"/>
      <c r="K700" s="212">
        <f t="shared" si="16"/>
        <v>0</v>
      </c>
      <c r="L700" s="213" t="s">
        <v>0</v>
      </c>
    </row>
    <row r="701" spans="2:12" x14ac:dyDescent="0.2">
      <c r="B701" s="159"/>
      <c r="C701" s="160"/>
      <c r="D701" s="161"/>
      <c r="E701" s="171"/>
      <c r="F701" s="162"/>
      <c r="G701" s="234" t="s">
        <v>28</v>
      </c>
      <c r="H701" s="163"/>
      <c r="I701" s="163"/>
      <c r="J701" s="164"/>
      <c r="K701" s="212">
        <f t="shared" si="16"/>
        <v>0</v>
      </c>
      <c r="L701" s="213" t="s">
        <v>0</v>
      </c>
    </row>
    <row r="702" spans="2:12" x14ac:dyDescent="0.2">
      <c r="B702" s="159"/>
      <c r="C702" s="160"/>
      <c r="D702" s="161"/>
      <c r="E702" s="171"/>
      <c r="F702" s="162"/>
      <c r="G702" s="234" t="s">
        <v>28</v>
      </c>
      <c r="H702" s="163"/>
      <c r="I702" s="163"/>
      <c r="J702" s="164"/>
      <c r="K702" s="212">
        <f t="shared" si="16"/>
        <v>0</v>
      </c>
      <c r="L702" s="213" t="s">
        <v>0</v>
      </c>
    </row>
    <row r="703" spans="2:12" x14ac:dyDescent="0.2">
      <c r="B703" s="159"/>
      <c r="C703" s="160"/>
      <c r="D703" s="161"/>
      <c r="E703" s="171"/>
      <c r="F703" s="162"/>
      <c r="G703" s="234" t="s">
        <v>28</v>
      </c>
      <c r="H703" s="163"/>
      <c r="I703" s="163"/>
      <c r="J703" s="164"/>
      <c r="K703" s="212">
        <f t="shared" si="16"/>
        <v>0</v>
      </c>
      <c r="L703" s="213" t="s">
        <v>0</v>
      </c>
    </row>
    <row r="704" spans="2:12" x14ac:dyDescent="0.2">
      <c r="B704" s="159"/>
      <c r="C704" s="160"/>
      <c r="D704" s="161"/>
      <c r="E704" s="171"/>
      <c r="F704" s="162"/>
      <c r="G704" s="234" t="s">
        <v>28</v>
      </c>
      <c r="H704" s="163"/>
      <c r="I704" s="163"/>
      <c r="J704" s="164"/>
      <c r="K704" s="212">
        <f t="shared" si="16"/>
        <v>0</v>
      </c>
      <c r="L704" s="213" t="s">
        <v>0</v>
      </c>
    </row>
    <row r="705" spans="2:12" x14ac:dyDescent="0.2">
      <c r="B705" s="159"/>
      <c r="C705" s="160"/>
      <c r="D705" s="161"/>
      <c r="E705" s="171"/>
      <c r="F705" s="162"/>
      <c r="G705" s="234" t="s">
        <v>28</v>
      </c>
      <c r="H705" s="163"/>
      <c r="I705" s="163"/>
      <c r="J705" s="164"/>
      <c r="K705" s="212">
        <f t="shared" si="16"/>
        <v>0</v>
      </c>
      <c r="L705" s="213" t="s">
        <v>0</v>
      </c>
    </row>
    <row r="706" spans="2:12" x14ac:dyDescent="0.2">
      <c r="B706" s="159"/>
      <c r="C706" s="160"/>
      <c r="D706" s="161"/>
      <c r="E706" s="171"/>
      <c r="F706" s="162"/>
      <c r="G706" s="234" t="s">
        <v>28</v>
      </c>
      <c r="H706" s="163"/>
      <c r="I706" s="163"/>
      <c r="J706" s="164"/>
      <c r="K706" s="212">
        <f t="shared" si="16"/>
        <v>0</v>
      </c>
      <c r="L706" s="213" t="s">
        <v>0</v>
      </c>
    </row>
    <row r="707" spans="2:12" x14ac:dyDescent="0.2">
      <c r="B707" s="159"/>
      <c r="C707" s="160"/>
      <c r="D707" s="161"/>
      <c r="E707" s="171"/>
      <c r="F707" s="162"/>
      <c r="G707" s="234" t="s">
        <v>28</v>
      </c>
      <c r="H707" s="163"/>
      <c r="I707" s="163"/>
      <c r="J707" s="164"/>
      <c r="K707" s="212">
        <f t="shared" si="16"/>
        <v>0</v>
      </c>
      <c r="L707" s="213" t="s">
        <v>0</v>
      </c>
    </row>
    <row r="708" spans="2:12" x14ac:dyDescent="0.2">
      <c r="B708" s="159"/>
      <c r="C708" s="160"/>
      <c r="D708" s="161"/>
      <c r="E708" s="171"/>
      <c r="F708" s="162"/>
      <c r="G708" s="234" t="s">
        <v>28</v>
      </c>
      <c r="H708" s="163"/>
      <c r="I708" s="163"/>
      <c r="J708" s="164"/>
      <c r="K708" s="212">
        <f t="shared" si="16"/>
        <v>0</v>
      </c>
      <c r="L708" s="213" t="s">
        <v>0</v>
      </c>
    </row>
    <row r="709" spans="2:12" x14ac:dyDescent="0.2">
      <c r="B709" s="159"/>
      <c r="C709" s="160"/>
      <c r="D709" s="161"/>
      <c r="E709" s="171"/>
      <c r="F709" s="162"/>
      <c r="G709" s="234" t="s">
        <v>28</v>
      </c>
      <c r="H709" s="163"/>
      <c r="I709" s="163"/>
      <c r="J709" s="164"/>
      <c r="K709" s="212">
        <f t="shared" si="16"/>
        <v>0</v>
      </c>
      <c r="L709" s="213" t="s">
        <v>0</v>
      </c>
    </row>
    <row r="710" spans="2:12" x14ac:dyDescent="0.2">
      <c r="B710" s="159"/>
      <c r="C710" s="160"/>
      <c r="D710" s="161"/>
      <c r="E710" s="171"/>
      <c r="F710" s="162"/>
      <c r="G710" s="234" t="s">
        <v>28</v>
      </c>
      <c r="H710" s="163"/>
      <c r="I710" s="163"/>
      <c r="J710" s="164"/>
      <c r="K710" s="212">
        <f t="shared" si="16"/>
        <v>0</v>
      </c>
      <c r="L710" s="213" t="s">
        <v>0</v>
      </c>
    </row>
    <row r="711" spans="2:12" x14ac:dyDescent="0.2">
      <c r="B711" s="159"/>
      <c r="C711" s="160"/>
      <c r="D711" s="161"/>
      <c r="E711" s="171"/>
      <c r="F711" s="162"/>
      <c r="G711" s="234" t="s">
        <v>28</v>
      </c>
      <c r="H711" s="163"/>
      <c r="I711" s="163"/>
      <c r="J711" s="164"/>
      <c r="K711" s="212">
        <f t="shared" si="16"/>
        <v>0</v>
      </c>
      <c r="L711" s="213" t="s">
        <v>0</v>
      </c>
    </row>
    <row r="712" spans="2:12" x14ac:dyDescent="0.2">
      <c r="B712" s="159"/>
      <c r="C712" s="160"/>
      <c r="D712" s="161"/>
      <c r="E712" s="171"/>
      <c r="F712" s="162"/>
      <c r="G712" s="234" t="s">
        <v>28</v>
      </c>
      <c r="H712" s="163"/>
      <c r="I712" s="163"/>
      <c r="J712" s="164"/>
      <c r="K712" s="212">
        <f t="shared" si="16"/>
        <v>0</v>
      </c>
      <c r="L712" s="213" t="s">
        <v>0</v>
      </c>
    </row>
    <row r="713" spans="2:12" x14ac:dyDescent="0.2">
      <c r="B713" s="159"/>
      <c r="C713" s="160"/>
      <c r="D713" s="161"/>
      <c r="E713" s="171"/>
      <c r="F713" s="162"/>
      <c r="G713" s="234" t="s">
        <v>28</v>
      </c>
      <c r="H713" s="163"/>
      <c r="I713" s="163"/>
      <c r="J713" s="164"/>
      <c r="K713" s="212">
        <f t="shared" si="16"/>
        <v>0</v>
      </c>
      <c r="L713" s="213" t="s">
        <v>0</v>
      </c>
    </row>
    <row r="714" spans="2:12" x14ac:dyDescent="0.2">
      <c r="B714" s="159"/>
      <c r="C714" s="160"/>
      <c r="D714" s="161"/>
      <c r="E714" s="171"/>
      <c r="F714" s="162"/>
      <c r="G714" s="234" t="s">
        <v>28</v>
      </c>
      <c r="H714" s="163"/>
      <c r="I714" s="163"/>
      <c r="J714" s="164"/>
      <c r="K714" s="212">
        <f t="shared" si="16"/>
        <v>0</v>
      </c>
      <c r="L714" s="213" t="s">
        <v>0</v>
      </c>
    </row>
    <row r="715" spans="2:12" x14ac:dyDescent="0.2">
      <c r="B715" s="159"/>
      <c r="C715" s="160"/>
      <c r="D715" s="161"/>
      <c r="E715" s="171"/>
      <c r="F715" s="162"/>
      <c r="G715" s="234" t="s">
        <v>28</v>
      </c>
      <c r="H715" s="163"/>
      <c r="I715" s="163"/>
      <c r="J715" s="164"/>
      <c r="K715" s="212">
        <f t="shared" si="16"/>
        <v>0</v>
      </c>
      <c r="L715" s="213" t="s">
        <v>0</v>
      </c>
    </row>
    <row r="716" spans="2:12" x14ac:dyDescent="0.2">
      <c r="B716" s="159"/>
      <c r="C716" s="160"/>
      <c r="D716" s="161"/>
      <c r="E716" s="171"/>
      <c r="F716" s="162"/>
      <c r="G716" s="234" t="s">
        <v>28</v>
      </c>
      <c r="H716" s="163"/>
      <c r="I716" s="163"/>
      <c r="J716" s="164"/>
      <c r="K716" s="212">
        <f t="shared" si="16"/>
        <v>0</v>
      </c>
      <c r="L716" s="213" t="s">
        <v>0</v>
      </c>
    </row>
    <row r="717" spans="2:12" x14ac:dyDescent="0.2">
      <c r="B717" s="159"/>
      <c r="C717" s="160"/>
      <c r="D717" s="161"/>
      <c r="E717" s="171"/>
      <c r="F717" s="162"/>
      <c r="G717" s="234" t="s">
        <v>28</v>
      </c>
      <c r="H717" s="163"/>
      <c r="I717" s="163"/>
      <c r="J717" s="164"/>
      <c r="K717" s="212">
        <f t="shared" si="16"/>
        <v>0</v>
      </c>
      <c r="L717" s="213" t="s">
        <v>0</v>
      </c>
    </row>
    <row r="718" spans="2:12" x14ac:dyDescent="0.2">
      <c r="B718" s="159"/>
      <c r="C718" s="160"/>
      <c r="D718" s="161"/>
      <c r="E718" s="171"/>
      <c r="F718" s="162"/>
      <c r="G718" s="234" t="s">
        <v>28</v>
      </c>
      <c r="H718" s="163"/>
      <c r="I718" s="163"/>
      <c r="J718" s="164"/>
      <c r="K718" s="212">
        <f t="shared" si="16"/>
        <v>0</v>
      </c>
      <c r="L718" s="213" t="s">
        <v>0</v>
      </c>
    </row>
    <row r="719" spans="2:12" x14ac:dyDescent="0.2">
      <c r="B719" s="159"/>
      <c r="C719" s="160"/>
      <c r="D719" s="161"/>
      <c r="E719" s="171"/>
      <c r="F719" s="162"/>
      <c r="G719" s="234" t="s">
        <v>28</v>
      </c>
      <c r="H719" s="163"/>
      <c r="I719" s="163"/>
      <c r="J719" s="164"/>
      <c r="K719" s="212">
        <f t="shared" si="16"/>
        <v>0</v>
      </c>
      <c r="L719" s="213" t="s">
        <v>0</v>
      </c>
    </row>
    <row r="720" spans="2:12" x14ac:dyDescent="0.2">
      <c r="B720" s="159"/>
      <c r="C720" s="160"/>
      <c r="D720" s="161"/>
      <c r="E720" s="171"/>
      <c r="F720" s="162"/>
      <c r="G720" s="234" t="s">
        <v>28</v>
      </c>
      <c r="H720" s="163"/>
      <c r="I720" s="163"/>
      <c r="J720" s="164"/>
      <c r="K720" s="212">
        <f t="shared" si="16"/>
        <v>0</v>
      </c>
      <c r="L720" s="213" t="s">
        <v>0</v>
      </c>
    </row>
    <row r="721" spans="2:12" x14ac:dyDescent="0.2">
      <c r="B721" s="159"/>
      <c r="C721" s="160"/>
      <c r="D721" s="161"/>
      <c r="E721" s="171"/>
      <c r="F721" s="162"/>
      <c r="G721" s="234" t="s">
        <v>28</v>
      </c>
      <c r="H721" s="163"/>
      <c r="I721" s="163"/>
      <c r="J721" s="164"/>
      <c r="K721" s="212">
        <f t="shared" si="16"/>
        <v>0</v>
      </c>
      <c r="L721" s="213" t="s">
        <v>0</v>
      </c>
    </row>
    <row r="722" spans="2:12" x14ac:dyDescent="0.2">
      <c r="B722" s="159"/>
      <c r="C722" s="160"/>
      <c r="D722" s="161"/>
      <c r="E722" s="171"/>
      <c r="F722" s="162"/>
      <c r="G722" s="234" t="s">
        <v>28</v>
      </c>
      <c r="H722" s="163"/>
      <c r="I722" s="163"/>
      <c r="J722" s="164"/>
      <c r="K722" s="212">
        <f t="shared" si="16"/>
        <v>0</v>
      </c>
      <c r="L722" s="213" t="s">
        <v>0</v>
      </c>
    </row>
    <row r="723" spans="2:12" x14ac:dyDescent="0.2">
      <c r="B723" s="159"/>
      <c r="C723" s="160"/>
      <c r="D723" s="161"/>
      <c r="E723" s="171"/>
      <c r="F723" s="162"/>
      <c r="G723" s="234" t="s">
        <v>28</v>
      </c>
      <c r="H723" s="163"/>
      <c r="I723" s="163"/>
      <c r="J723" s="164"/>
      <c r="K723" s="212">
        <f t="shared" si="16"/>
        <v>0</v>
      </c>
      <c r="L723" s="213" t="s">
        <v>0</v>
      </c>
    </row>
    <row r="724" spans="2:12" x14ac:dyDescent="0.2">
      <c r="B724" s="159"/>
      <c r="C724" s="160"/>
      <c r="D724" s="161"/>
      <c r="E724" s="171"/>
      <c r="F724" s="162"/>
      <c r="G724" s="234" t="s">
        <v>28</v>
      </c>
      <c r="H724" s="163"/>
      <c r="I724" s="163"/>
      <c r="J724" s="164"/>
      <c r="K724" s="212">
        <f t="shared" si="16"/>
        <v>0</v>
      </c>
      <c r="L724" s="213" t="s">
        <v>0</v>
      </c>
    </row>
    <row r="725" spans="2:12" x14ac:dyDescent="0.2">
      <c r="B725" s="159"/>
      <c r="C725" s="160"/>
      <c r="D725" s="161"/>
      <c r="E725" s="171"/>
      <c r="F725" s="162"/>
      <c r="G725" s="234" t="s">
        <v>28</v>
      </c>
      <c r="H725" s="163"/>
      <c r="I725" s="163"/>
      <c r="J725" s="164"/>
      <c r="K725" s="212">
        <f t="shared" ref="K725:K788" si="17">F725*H725</f>
        <v>0</v>
      </c>
      <c r="L725" s="213" t="s">
        <v>0</v>
      </c>
    </row>
    <row r="726" spans="2:12" x14ac:dyDescent="0.2">
      <c r="B726" s="159"/>
      <c r="C726" s="160"/>
      <c r="D726" s="161"/>
      <c r="E726" s="171"/>
      <c r="F726" s="162"/>
      <c r="G726" s="234" t="s">
        <v>28</v>
      </c>
      <c r="H726" s="163"/>
      <c r="I726" s="163"/>
      <c r="J726" s="164"/>
      <c r="K726" s="212">
        <f t="shared" si="17"/>
        <v>0</v>
      </c>
      <c r="L726" s="213" t="s">
        <v>0</v>
      </c>
    </row>
    <row r="727" spans="2:12" x14ac:dyDescent="0.2">
      <c r="B727" s="159"/>
      <c r="C727" s="160"/>
      <c r="D727" s="161"/>
      <c r="E727" s="171"/>
      <c r="F727" s="162"/>
      <c r="G727" s="234" t="s">
        <v>28</v>
      </c>
      <c r="H727" s="163"/>
      <c r="I727" s="163"/>
      <c r="J727" s="164"/>
      <c r="K727" s="212">
        <f t="shared" si="17"/>
        <v>0</v>
      </c>
      <c r="L727" s="213" t="s">
        <v>0</v>
      </c>
    </row>
    <row r="728" spans="2:12" x14ac:dyDescent="0.2">
      <c r="B728" s="159"/>
      <c r="C728" s="160"/>
      <c r="D728" s="161"/>
      <c r="E728" s="171"/>
      <c r="F728" s="162"/>
      <c r="G728" s="234" t="s">
        <v>28</v>
      </c>
      <c r="H728" s="163"/>
      <c r="I728" s="163"/>
      <c r="J728" s="164"/>
      <c r="K728" s="212">
        <f t="shared" si="17"/>
        <v>0</v>
      </c>
      <c r="L728" s="213" t="s">
        <v>0</v>
      </c>
    </row>
    <row r="729" spans="2:12" x14ac:dyDescent="0.2">
      <c r="B729" s="159"/>
      <c r="C729" s="160"/>
      <c r="D729" s="161"/>
      <c r="E729" s="171"/>
      <c r="F729" s="162"/>
      <c r="G729" s="234" t="s">
        <v>28</v>
      </c>
      <c r="H729" s="163"/>
      <c r="I729" s="163"/>
      <c r="J729" s="164"/>
      <c r="K729" s="212">
        <f t="shared" si="17"/>
        <v>0</v>
      </c>
      <c r="L729" s="213" t="s">
        <v>0</v>
      </c>
    </row>
    <row r="730" spans="2:12" x14ac:dyDescent="0.2">
      <c r="B730" s="159"/>
      <c r="C730" s="160"/>
      <c r="D730" s="161"/>
      <c r="E730" s="171"/>
      <c r="F730" s="162"/>
      <c r="G730" s="234" t="s">
        <v>28</v>
      </c>
      <c r="H730" s="163"/>
      <c r="I730" s="163"/>
      <c r="J730" s="164"/>
      <c r="K730" s="212">
        <f t="shared" si="17"/>
        <v>0</v>
      </c>
      <c r="L730" s="213" t="s">
        <v>0</v>
      </c>
    </row>
    <row r="731" spans="2:12" x14ac:dyDescent="0.2">
      <c r="B731" s="159"/>
      <c r="C731" s="160"/>
      <c r="D731" s="161"/>
      <c r="E731" s="171"/>
      <c r="F731" s="162"/>
      <c r="G731" s="234" t="s">
        <v>28</v>
      </c>
      <c r="H731" s="163"/>
      <c r="I731" s="163"/>
      <c r="J731" s="164"/>
      <c r="K731" s="212">
        <f t="shared" si="17"/>
        <v>0</v>
      </c>
      <c r="L731" s="213" t="s">
        <v>0</v>
      </c>
    </row>
    <row r="732" spans="2:12" x14ac:dyDescent="0.2">
      <c r="B732" s="159"/>
      <c r="C732" s="160"/>
      <c r="D732" s="161"/>
      <c r="E732" s="171"/>
      <c r="F732" s="162"/>
      <c r="G732" s="234" t="s">
        <v>28</v>
      </c>
      <c r="H732" s="163"/>
      <c r="I732" s="163"/>
      <c r="J732" s="164"/>
      <c r="K732" s="212">
        <f t="shared" si="17"/>
        <v>0</v>
      </c>
      <c r="L732" s="213" t="s">
        <v>0</v>
      </c>
    </row>
    <row r="733" spans="2:12" x14ac:dyDescent="0.2">
      <c r="B733" s="159"/>
      <c r="C733" s="160"/>
      <c r="D733" s="161"/>
      <c r="E733" s="171"/>
      <c r="F733" s="162"/>
      <c r="G733" s="234" t="s">
        <v>28</v>
      </c>
      <c r="H733" s="163"/>
      <c r="I733" s="163"/>
      <c r="J733" s="164"/>
      <c r="K733" s="212">
        <f t="shared" si="17"/>
        <v>0</v>
      </c>
      <c r="L733" s="213" t="s">
        <v>0</v>
      </c>
    </row>
    <row r="734" spans="2:12" x14ac:dyDescent="0.2">
      <c r="B734" s="159"/>
      <c r="C734" s="160"/>
      <c r="D734" s="161"/>
      <c r="E734" s="171"/>
      <c r="F734" s="162"/>
      <c r="G734" s="234" t="s">
        <v>28</v>
      </c>
      <c r="H734" s="163"/>
      <c r="I734" s="163"/>
      <c r="J734" s="164"/>
      <c r="K734" s="212">
        <f t="shared" si="17"/>
        <v>0</v>
      </c>
      <c r="L734" s="213" t="s">
        <v>0</v>
      </c>
    </row>
    <row r="735" spans="2:12" x14ac:dyDescent="0.2">
      <c r="B735" s="159"/>
      <c r="C735" s="160"/>
      <c r="D735" s="161"/>
      <c r="E735" s="171"/>
      <c r="F735" s="162"/>
      <c r="G735" s="234" t="s">
        <v>28</v>
      </c>
      <c r="H735" s="163"/>
      <c r="I735" s="163"/>
      <c r="J735" s="164"/>
      <c r="K735" s="212">
        <f t="shared" si="17"/>
        <v>0</v>
      </c>
      <c r="L735" s="213" t="s">
        <v>0</v>
      </c>
    </row>
    <row r="736" spans="2:12" x14ac:dyDescent="0.2">
      <c r="B736" s="159"/>
      <c r="C736" s="160"/>
      <c r="D736" s="161"/>
      <c r="E736" s="171"/>
      <c r="F736" s="162"/>
      <c r="G736" s="234" t="s">
        <v>28</v>
      </c>
      <c r="H736" s="163"/>
      <c r="I736" s="163"/>
      <c r="J736" s="164"/>
      <c r="K736" s="212">
        <f t="shared" si="17"/>
        <v>0</v>
      </c>
      <c r="L736" s="213" t="s">
        <v>0</v>
      </c>
    </row>
    <row r="737" spans="2:12" x14ac:dyDescent="0.2">
      <c r="B737" s="159"/>
      <c r="C737" s="160"/>
      <c r="D737" s="161"/>
      <c r="E737" s="171"/>
      <c r="F737" s="162"/>
      <c r="G737" s="234" t="s">
        <v>28</v>
      </c>
      <c r="H737" s="163"/>
      <c r="I737" s="163"/>
      <c r="J737" s="164"/>
      <c r="K737" s="212">
        <f t="shared" si="17"/>
        <v>0</v>
      </c>
      <c r="L737" s="213" t="s">
        <v>0</v>
      </c>
    </row>
    <row r="738" spans="2:12" x14ac:dyDescent="0.2">
      <c r="B738" s="159"/>
      <c r="C738" s="160"/>
      <c r="D738" s="161"/>
      <c r="E738" s="171"/>
      <c r="F738" s="162"/>
      <c r="G738" s="234" t="s">
        <v>28</v>
      </c>
      <c r="H738" s="163"/>
      <c r="I738" s="163"/>
      <c r="J738" s="164"/>
      <c r="K738" s="212">
        <f t="shared" si="17"/>
        <v>0</v>
      </c>
      <c r="L738" s="213" t="s">
        <v>0</v>
      </c>
    </row>
    <row r="739" spans="2:12" x14ac:dyDescent="0.2">
      <c r="B739" s="159"/>
      <c r="C739" s="160"/>
      <c r="D739" s="161"/>
      <c r="E739" s="171"/>
      <c r="F739" s="162"/>
      <c r="G739" s="234" t="s">
        <v>28</v>
      </c>
      <c r="H739" s="163"/>
      <c r="I739" s="163"/>
      <c r="J739" s="164"/>
      <c r="K739" s="212">
        <f t="shared" si="17"/>
        <v>0</v>
      </c>
      <c r="L739" s="213" t="s">
        <v>0</v>
      </c>
    </row>
    <row r="740" spans="2:12" x14ac:dyDescent="0.2">
      <c r="B740" s="159"/>
      <c r="C740" s="160"/>
      <c r="D740" s="161"/>
      <c r="E740" s="171"/>
      <c r="F740" s="162"/>
      <c r="G740" s="234" t="s">
        <v>28</v>
      </c>
      <c r="H740" s="163"/>
      <c r="I740" s="163"/>
      <c r="J740" s="164"/>
      <c r="K740" s="212">
        <f t="shared" si="17"/>
        <v>0</v>
      </c>
      <c r="L740" s="213" t="s">
        <v>0</v>
      </c>
    </row>
    <row r="741" spans="2:12" x14ac:dyDescent="0.2">
      <c r="B741" s="159"/>
      <c r="C741" s="160"/>
      <c r="D741" s="161"/>
      <c r="E741" s="171"/>
      <c r="F741" s="162"/>
      <c r="G741" s="234" t="s">
        <v>28</v>
      </c>
      <c r="H741" s="163"/>
      <c r="I741" s="163"/>
      <c r="J741" s="164"/>
      <c r="K741" s="212">
        <f t="shared" si="17"/>
        <v>0</v>
      </c>
      <c r="L741" s="213" t="s">
        <v>0</v>
      </c>
    </row>
    <row r="742" spans="2:12" x14ac:dyDescent="0.2">
      <c r="B742" s="159"/>
      <c r="C742" s="160"/>
      <c r="D742" s="161"/>
      <c r="E742" s="171"/>
      <c r="F742" s="162"/>
      <c r="G742" s="234" t="s">
        <v>28</v>
      </c>
      <c r="H742" s="163"/>
      <c r="I742" s="163"/>
      <c r="J742" s="164"/>
      <c r="K742" s="212">
        <f t="shared" si="17"/>
        <v>0</v>
      </c>
      <c r="L742" s="213" t="s">
        <v>0</v>
      </c>
    </row>
    <row r="743" spans="2:12" x14ac:dyDescent="0.2">
      <c r="B743" s="159"/>
      <c r="C743" s="160"/>
      <c r="D743" s="161"/>
      <c r="E743" s="171"/>
      <c r="F743" s="162"/>
      <c r="G743" s="234" t="s">
        <v>28</v>
      </c>
      <c r="H743" s="163"/>
      <c r="I743" s="163"/>
      <c r="J743" s="164"/>
      <c r="K743" s="212">
        <f t="shared" si="17"/>
        <v>0</v>
      </c>
      <c r="L743" s="213" t="s">
        <v>0</v>
      </c>
    </row>
    <row r="744" spans="2:12" x14ac:dyDescent="0.2">
      <c r="B744" s="159"/>
      <c r="C744" s="160"/>
      <c r="D744" s="161"/>
      <c r="E744" s="171"/>
      <c r="F744" s="162"/>
      <c r="G744" s="234" t="s">
        <v>28</v>
      </c>
      <c r="H744" s="163"/>
      <c r="I744" s="163"/>
      <c r="J744" s="164"/>
      <c r="K744" s="212">
        <f t="shared" si="17"/>
        <v>0</v>
      </c>
      <c r="L744" s="213" t="s">
        <v>0</v>
      </c>
    </row>
    <row r="745" spans="2:12" x14ac:dyDescent="0.2">
      <c r="B745" s="159"/>
      <c r="C745" s="160"/>
      <c r="D745" s="161"/>
      <c r="E745" s="171"/>
      <c r="F745" s="162"/>
      <c r="G745" s="234" t="s">
        <v>28</v>
      </c>
      <c r="H745" s="163"/>
      <c r="I745" s="163"/>
      <c r="J745" s="164"/>
      <c r="K745" s="212">
        <f t="shared" si="17"/>
        <v>0</v>
      </c>
      <c r="L745" s="213" t="s">
        <v>0</v>
      </c>
    </row>
    <row r="746" spans="2:12" x14ac:dyDescent="0.2">
      <c r="B746" s="159"/>
      <c r="C746" s="160"/>
      <c r="D746" s="161"/>
      <c r="E746" s="171"/>
      <c r="F746" s="162"/>
      <c r="G746" s="234" t="s">
        <v>28</v>
      </c>
      <c r="H746" s="163"/>
      <c r="I746" s="163"/>
      <c r="J746" s="164"/>
      <c r="K746" s="212">
        <f t="shared" si="17"/>
        <v>0</v>
      </c>
      <c r="L746" s="213" t="s">
        <v>0</v>
      </c>
    </row>
    <row r="747" spans="2:12" x14ac:dyDescent="0.2">
      <c r="B747" s="159"/>
      <c r="C747" s="160"/>
      <c r="D747" s="161"/>
      <c r="E747" s="171"/>
      <c r="F747" s="162"/>
      <c r="G747" s="234" t="s">
        <v>28</v>
      </c>
      <c r="H747" s="163"/>
      <c r="I747" s="163"/>
      <c r="J747" s="164"/>
      <c r="K747" s="212">
        <f t="shared" si="17"/>
        <v>0</v>
      </c>
      <c r="L747" s="213" t="s">
        <v>0</v>
      </c>
    </row>
    <row r="748" spans="2:12" x14ac:dyDescent="0.2">
      <c r="B748" s="159"/>
      <c r="C748" s="160"/>
      <c r="D748" s="161"/>
      <c r="E748" s="171"/>
      <c r="F748" s="162"/>
      <c r="G748" s="234" t="s">
        <v>28</v>
      </c>
      <c r="H748" s="163"/>
      <c r="I748" s="163"/>
      <c r="J748" s="164"/>
      <c r="K748" s="212">
        <f t="shared" si="17"/>
        <v>0</v>
      </c>
      <c r="L748" s="213" t="s">
        <v>0</v>
      </c>
    </row>
    <row r="749" spans="2:12" x14ac:dyDescent="0.2">
      <c r="B749" s="159"/>
      <c r="C749" s="160"/>
      <c r="D749" s="161"/>
      <c r="E749" s="171"/>
      <c r="F749" s="162"/>
      <c r="G749" s="234" t="s">
        <v>28</v>
      </c>
      <c r="H749" s="163"/>
      <c r="I749" s="163"/>
      <c r="J749" s="164"/>
      <c r="K749" s="212">
        <f t="shared" si="17"/>
        <v>0</v>
      </c>
      <c r="L749" s="213" t="s">
        <v>0</v>
      </c>
    </row>
    <row r="750" spans="2:12" x14ac:dyDescent="0.2">
      <c r="B750" s="159"/>
      <c r="C750" s="160"/>
      <c r="D750" s="161"/>
      <c r="E750" s="171"/>
      <c r="F750" s="162"/>
      <c r="G750" s="234" t="s">
        <v>28</v>
      </c>
      <c r="H750" s="163"/>
      <c r="I750" s="163"/>
      <c r="J750" s="164"/>
      <c r="K750" s="212">
        <f t="shared" si="17"/>
        <v>0</v>
      </c>
      <c r="L750" s="213" t="s">
        <v>0</v>
      </c>
    </row>
    <row r="751" spans="2:12" x14ac:dyDescent="0.2">
      <c r="B751" s="159"/>
      <c r="C751" s="160"/>
      <c r="D751" s="161"/>
      <c r="E751" s="171"/>
      <c r="F751" s="162"/>
      <c r="G751" s="234" t="s">
        <v>28</v>
      </c>
      <c r="H751" s="163"/>
      <c r="I751" s="163"/>
      <c r="J751" s="164"/>
      <c r="K751" s="212">
        <f t="shared" si="17"/>
        <v>0</v>
      </c>
      <c r="L751" s="213" t="s">
        <v>0</v>
      </c>
    </row>
    <row r="752" spans="2:12" x14ac:dyDescent="0.2">
      <c r="B752" s="159"/>
      <c r="C752" s="160"/>
      <c r="D752" s="161"/>
      <c r="E752" s="171"/>
      <c r="F752" s="162"/>
      <c r="G752" s="234" t="s">
        <v>28</v>
      </c>
      <c r="H752" s="163"/>
      <c r="I752" s="163"/>
      <c r="J752" s="164"/>
      <c r="K752" s="212">
        <f t="shared" si="17"/>
        <v>0</v>
      </c>
      <c r="L752" s="213" t="s">
        <v>0</v>
      </c>
    </row>
    <row r="753" spans="2:12" x14ac:dyDescent="0.2">
      <c r="B753" s="159"/>
      <c r="C753" s="160"/>
      <c r="D753" s="161"/>
      <c r="E753" s="171"/>
      <c r="F753" s="162"/>
      <c r="G753" s="234" t="s">
        <v>28</v>
      </c>
      <c r="H753" s="163"/>
      <c r="I753" s="163"/>
      <c r="J753" s="164"/>
      <c r="K753" s="212">
        <f t="shared" si="17"/>
        <v>0</v>
      </c>
      <c r="L753" s="213" t="s">
        <v>0</v>
      </c>
    </row>
    <row r="754" spans="2:12" x14ac:dyDescent="0.2">
      <c r="B754" s="159"/>
      <c r="C754" s="160"/>
      <c r="D754" s="161"/>
      <c r="E754" s="171"/>
      <c r="F754" s="162"/>
      <c r="G754" s="234" t="s">
        <v>28</v>
      </c>
      <c r="H754" s="163"/>
      <c r="I754" s="163"/>
      <c r="J754" s="164"/>
      <c r="K754" s="212">
        <f t="shared" si="17"/>
        <v>0</v>
      </c>
      <c r="L754" s="213" t="s">
        <v>0</v>
      </c>
    </row>
    <row r="755" spans="2:12" x14ac:dyDescent="0.2">
      <c r="B755" s="159"/>
      <c r="C755" s="160"/>
      <c r="D755" s="161"/>
      <c r="E755" s="171"/>
      <c r="F755" s="162"/>
      <c r="G755" s="234" t="s">
        <v>28</v>
      </c>
      <c r="H755" s="163"/>
      <c r="I755" s="163"/>
      <c r="J755" s="164"/>
      <c r="K755" s="212">
        <f t="shared" si="17"/>
        <v>0</v>
      </c>
      <c r="L755" s="213" t="s">
        <v>0</v>
      </c>
    </row>
    <row r="756" spans="2:12" x14ac:dyDescent="0.2">
      <c r="B756" s="159"/>
      <c r="C756" s="160"/>
      <c r="D756" s="161"/>
      <c r="E756" s="171"/>
      <c r="F756" s="162"/>
      <c r="G756" s="234" t="s">
        <v>28</v>
      </c>
      <c r="H756" s="163"/>
      <c r="I756" s="163"/>
      <c r="J756" s="164"/>
      <c r="K756" s="212">
        <f t="shared" si="17"/>
        <v>0</v>
      </c>
      <c r="L756" s="213" t="s">
        <v>0</v>
      </c>
    </row>
    <row r="757" spans="2:12" x14ac:dyDescent="0.2">
      <c r="B757" s="159"/>
      <c r="C757" s="160"/>
      <c r="D757" s="161"/>
      <c r="E757" s="171"/>
      <c r="F757" s="162"/>
      <c r="G757" s="234" t="s">
        <v>28</v>
      </c>
      <c r="H757" s="163"/>
      <c r="I757" s="163"/>
      <c r="J757" s="164"/>
      <c r="K757" s="212">
        <f t="shared" si="17"/>
        <v>0</v>
      </c>
      <c r="L757" s="213" t="s">
        <v>0</v>
      </c>
    </row>
    <row r="758" spans="2:12" x14ac:dyDescent="0.2">
      <c r="B758" s="159"/>
      <c r="C758" s="160"/>
      <c r="D758" s="161"/>
      <c r="E758" s="171"/>
      <c r="F758" s="162"/>
      <c r="G758" s="234" t="s">
        <v>28</v>
      </c>
      <c r="H758" s="163"/>
      <c r="I758" s="163"/>
      <c r="J758" s="164"/>
      <c r="K758" s="212">
        <f t="shared" si="17"/>
        <v>0</v>
      </c>
      <c r="L758" s="213" t="s">
        <v>0</v>
      </c>
    </row>
    <row r="759" spans="2:12" x14ac:dyDescent="0.2">
      <c r="B759" s="159"/>
      <c r="C759" s="160"/>
      <c r="D759" s="161"/>
      <c r="E759" s="171"/>
      <c r="F759" s="162"/>
      <c r="G759" s="234" t="s">
        <v>28</v>
      </c>
      <c r="H759" s="163"/>
      <c r="I759" s="163"/>
      <c r="J759" s="164"/>
      <c r="K759" s="212">
        <f t="shared" si="17"/>
        <v>0</v>
      </c>
      <c r="L759" s="213" t="s">
        <v>0</v>
      </c>
    </row>
    <row r="760" spans="2:12" x14ac:dyDescent="0.2">
      <c r="B760" s="159"/>
      <c r="C760" s="160"/>
      <c r="D760" s="161"/>
      <c r="E760" s="171"/>
      <c r="F760" s="162"/>
      <c r="G760" s="234" t="s">
        <v>28</v>
      </c>
      <c r="H760" s="163"/>
      <c r="I760" s="163"/>
      <c r="J760" s="164"/>
      <c r="K760" s="212">
        <f t="shared" si="17"/>
        <v>0</v>
      </c>
      <c r="L760" s="213" t="s">
        <v>0</v>
      </c>
    </row>
    <row r="761" spans="2:12" x14ac:dyDescent="0.2">
      <c r="B761" s="159"/>
      <c r="C761" s="160"/>
      <c r="D761" s="161"/>
      <c r="E761" s="171"/>
      <c r="F761" s="162"/>
      <c r="G761" s="234" t="s">
        <v>28</v>
      </c>
      <c r="H761" s="163"/>
      <c r="I761" s="163"/>
      <c r="J761" s="164"/>
      <c r="K761" s="212">
        <f t="shared" si="17"/>
        <v>0</v>
      </c>
      <c r="L761" s="213" t="s">
        <v>0</v>
      </c>
    </row>
    <row r="762" spans="2:12" x14ac:dyDescent="0.2">
      <c r="B762" s="159"/>
      <c r="C762" s="160"/>
      <c r="D762" s="161"/>
      <c r="E762" s="171"/>
      <c r="F762" s="162"/>
      <c r="G762" s="234" t="s">
        <v>28</v>
      </c>
      <c r="H762" s="163"/>
      <c r="I762" s="163"/>
      <c r="J762" s="164"/>
      <c r="K762" s="212">
        <f t="shared" si="17"/>
        <v>0</v>
      </c>
      <c r="L762" s="213" t="s">
        <v>0</v>
      </c>
    </row>
    <row r="763" spans="2:12" x14ac:dyDescent="0.2">
      <c r="B763" s="159"/>
      <c r="C763" s="160"/>
      <c r="D763" s="161"/>
      <c r="E763" s="171"/>
      <c r="F763" s="162"/>
      <c r="G763" s="234" t="s">
        <v>28</v>
      </c>
      <c r="H763" s="163"/>
      <c r="I763" s="163"/>
      <c r="J763" s="164"/>
      <c r="K763" s="212">
        <f t="shared" si="17"/>
        <v>0</v>
      </c>
      <c r="L763" s="213" t="s">
        <v>0</v>
      </c>
    </row>
    <row r="764" spans="2:12" x14ac:dyDescent="0.2">
      <c r="B764" s="159"/>
      <c r="C764" s="160"/>
      <c r="D764" s="161"/>
      <c r="E764" s="171"/>
      <c r="F764" s="162"/>
      <c r="G764" s="234" t="s">
        <v>28</v>
      </c>
      <c r="H764" s="163"/>
      <c r="I764" s="163"/>
      <c r="J764" s="164"/>
      <c r="K764" s="212">
        <f t="shared" si="17"/>
        <v>0</v>
      </c>
      <c r="L764" s="213" t="s">
        <v>0</v>
      </c>
    </row>
    <row r="765" spans="2:12" x14ac:dyDescent="0.2">
      <c r="B765" s="159"/>
      <c r="C765" s="160"/>
      <c r="D765" s="161"/>
      <c r="E765" s="171"/>
      <c r="F765" s="162"/>
      <c r="G765" s="234" t="s">
        <v>28</v>
      </c>
      <c r="H765" s="163"/>
      <c r="I765" s="163"/>
      <c r="J765" s="164"/>
      <c r="K765" s="212">
        <f t="shared" si="17"/>
        <v>0</v>
      </c>
      <c r="L765" s="213" t="s">
        <v>0</v>
      </c>
    </row>
    <row r="766" spans="2:12" x14ac:dyDescent="0.2">
      <c r="B766" s="159"/>
      <c r="C766" s="160"/>
      <c r="D766" s="161"/>
      <c r="E766" s="171"/>
      <c r="F766" s="162"/>
      <c r="G766" s="234" t="s">
        <v>28</v>
      </c>
      <c r="H766" s="163"/>
      <c r="I766" s="163"/>
      <c r="J766" s="164"/>
      <c r="K766" s="212">
        <f t="shared" si="17"/>
        <v>0</v>
      </c>
      <c r="L766" s="213" t="s">
        <v>0</v>
      </c>
    </row>
    <row r="767" spans="2:12" x14ac:dyDescent="0.2">
      <c r="B767" s="159"/>
      <c r="C767" s="160"/>
      <c r="D767" s="161"/>
      <c r="E767" s="171"/>
      <c r="F767" s="162"/>
      <c r="G767" s="234" t="s">
        <v>28</v>
      </c>
      <c r="H767" s="163"/>
      <c r="I767" s="163"/>
      <c r="J767" s="164"/>
      <c r="K767" s="212">
        <f t="shared" si="17"/>
        <v>0</v>
      </c>
      <c r="L767" s="213" t="s">
        <v>0</v>
      </c>
    </row>
    <row r="768" spans="2:12" x14ac:dyDescent="0.2">
      <c r="B768" s="159"/>
      <c r="C768" s="160"/>
      <c r="D768" s="161"/>
      <c r="E768" s="171"/>
      <c r="F768" s="162"/>
      <c r="G768" s="234" t="s">
        <v>28</v>
      </c>
      <c r="H768" s="163"/>
      <c r="I768" s="163"/>
      <c r="J768" s="164"/>
      <c r="K768" s="212">
        <f t="shared" si="17"/>
        <v>0</v>
      </c>
      <c r="L768" s="213" t="s">
        <v>0</v>
      </c>
    </row>
    <row r="769" spans="2:12" x14ac:dyDescent="0.2">
      <c r="B769" s="159"/>
      <c r="C769" s="160"/>
      <c r="D769" s="161"/>
      <c r="E769" s="171"/>
      <c r="F769" s="162"/>
      <c r="G769" s="234" t="s">
        <v>28</v>
      </c>
      <c r="H769" s="163"/>
      <c r="I769" s="163"/>
      <c r="J769" s="164"/>
      <c r="K769" s="212">
        <f t="shared" si="17"/>
        <v>0</v>
      </c>
      <c r="L769" s="213" t="s">
        <v>0</v>
      </c>
    </row>
    <row r="770" spans="2:12" x14ac:dyDescent="0.2">
      <c r="B770" s="159"/>
      <c r="C770" s="160"/>
      <c r="D770" s="161"/>
      <c r="E770" s="171"/>
      <c r="F770" s="162"/>
      <c r="G770" s="234" t="s">
        <v>28</v>
      </c>
      <c r="H770" s="163"/>
      <c r="I770" s="163"/>
      <c r="J770" s="164"/>
      <c r="K770" s="212">
        <f t="shared" si="17"/>
        <v>0</v>
      </c>
      <c r="L770" s="213" t="s">
        <v>0</v>
      </c>
    </row>
    <row r="771" spans="2:12" x14ac:dyDescent="0.2">
      <c r="B771" s="159"/>
      <c r="C771" s="160"/>
      <c r="D771" s="161"/>
      <c r="E771" s="171"/>
      <c r="F771" s="162"/>
      <c r="G771" s="234" t="s">
        <v>28</v>
      </c>
      <c r="H771" s="163"/>
      <c r="I771" s="163"/>
      <c r="J771" s="164"/>
      <c r="K771" s="212">
        <f t="shared" si="17"/>
        <v>0</v>
      </c>
      <c r="L771" s="213" t="s">
        <v>0</v>
      </c>
    </row>
    <row r="772" spans="2:12" x14ac:dyDescent="0.2">
      <c r="B772" s="159"/>
      <c r="C772" s="160"/>
      <c r="D772" s="161"/>
      <c r="E772" s="171"/>
      <c r="F772" s="162"/>
      <c r="G772" s="234" t="s">
        <v>28</v>
      </c>
      <c r="H772" s="163"/>
      <c r="I772" s="163"/>
      <c r="J772" s="164"/>
      <c r="K772" s="212">
        <f t="shared" si="17"/>
        <v>0</v>
      </c>
      <c r="L772" s="213" t="s">
        <v>0</v>
      </c>
    </row>
    <row r="773" spans="2:12" x14ac:dyDescent="0.2">
      <c r="B773" s="159"/>
      <c r="C773" s="160"/>
      <c r="D773" s="161"/>
      <c r="E773" s="171"/>
      <c r="F773" s="162"/>
      <c r="G773" s="234" t="s">
        <v>28</v>
      </c>
      <c r="H773" s="163"/>
      <c r="I773" s="163"/>
      <c r="J773" s="164"/>
      <c r="K773" s="212">
        <f t="shared" si="17"/>
        <v>0</v>
      </c>
      <c r="L773" s="213" t="s">
        <v>0</v>
      </c>
    </row>
    <row r="774" spans="2:12" x14ac:dyDescent="0.2">
      <c r="B774" s="159"/>
      <c r="C774" s="160"/>
      <c r="D774" s="161"/>
      <c r="E774" s="171"/>
      <c r="F774" s="162"/>
      <c r="G774" s="234" t="s">
        <v>28</v>
      </c>
      <c r="H774" s="163"/>
      <c r="I774" s="163"/>
      <c r="J774" s="164"/>
      <c r="K774" s="212">
        <f t="shared" si="17"/>
        <v>0</v>
      </c>
      <c r="L774" s="213" t="s">
        <v>0</v>
      </c>
    </row>
    <row r="775" spans="2:12" x14ac:dyDescent="0.2">
      <c r="B775" s="159"/>
      <c r="C775" s="160"/>
      <c r="D775" s="161"/>
      <c r="E775" s="171"/>
      <c r="F775" s="162"/>
      <c r="G775" s="234" t="s">
        <v>28</v>
      </c>
      <c r="H775" s="163"/>
      <c r="I775" s="163"/>
      <c r="J775" s="164"/>
      <c r="K775" s="212">
        <f t="shared" si="17"/>
        <v>0</v>
      </c>
      <c r="L775" s="213" t="s">
        <v>0</v>
      </c>
    </row>
    <row r="776" spans="2:12" x14ac:dyDescent="0.2">
      <c r="B776" s="159"/>
      <c r="C776" s="160"/>
      <c r="D776" s="161"/>
      <c r="E776" s="171"/>
      <c r="F776" s="162"/>
      <c r="G776" s="234" t="s">
        <v>28</v>
      </c>
      <c r="H776" s="163"/>
      <c r="I776" s="163"/>
      <c r="J776" s="164"/>
      <c r="K776" s="212">
        <f t="shared" si="17"/>
        <v>0</v>
      </c>
      <c r="L776" s="213" t="s">
        <v>0</v>
      </c>
    </row>
    <row r="777" spans="2:12" x14ac:dyDescent="0.2">
      <c r="B777" s="159"/>
      <c r="C777" s="160"/>
      <c r="D777" s="161"/>
      <c r="E777" s="171"/>
      <c r="F777" s="162"/>
      <c r="G777" s="234" t="s">
        <v>28</v>
      </c>
      <c r="H777" s="163"/>
      <c r="I777" s="163"/>
      <c r="J777" s="164"/>
      <c r="K777" s="212">
        <f t="shared" si="17"/>
        <v>0</v>
      </c>
      <c r="L777" s="213" t="s">
        <v>0</v>
      </c>
    </row>
    <row r="778" spans="2:12" x14ac:dyDescent="0.2">
      <c r="B778" s="159"/>
      <c r="C778" s="160"/>
      <c r="D778" s="161"/>
      <c r="E778" s="171"/>
      <c r="F778" s="162"/>
      <c r="G778" s="234" t="s">
        <v>28</v>
      </c>
      <c r="H778" s="163"/>
      <c r="I778" s="163"/>
      <c r="J778" s="164"/>
      <c r="K778" s="212">
        <f t="shared" si="17"/>
        <v>0</v>
      </c>
      <c r="L778" s="213" t="s">
        <v>0</v>
      </c>
    </row>
    <row r="779" spans="2:12" x14ac:dyDescent="0.2">
      <c r="B779" s="159"/>
      <c r="C779" s="160"/>
      <c r="D779" s="161"/>
      <c r="E779" s="171"/>
      <c r="F779" s="162"/>
      <c r="G779" s="234" t="s">
        <v>28</v>
      </c>
      <c r="H779" s="163"/>
      <c r="I779" s="163"/>
      <c r="J779" s="164"/>
      <c r="K779" s="212">
        <f t="shared" si="17"/>
        <v>0</v>
      </c>
      <c r="L779" s="213" t="s">
        <v>0</v>
      </c>
    </row>
    <row r="780" spans="2:12" x14ac:dyDescent="0.2">
      <c r="B780" s="159"/>
      <c r="C780" s="160"/>
      <c r="D780" s="161"/>
      <c r="E780" s="171"/>
      <c r="F780" s="162"/>
      <c r="G780" s="234" t="s">
        <v>28</v>
      </c>
      <c r="H780" s="163"/>
      <c r="I780" s="163"/>
      <c r="J780" s="164"/>
      <c r="K780" s="212">
        <f t="shared" si="17"/>
        <v>0</v>
      </c>
      <c r="L780" s="213" t="s">
        <v>0</v>
      </c>
    </row>
    <row r="781" spans="2:12" x14ac:dyDescent="0.2">
      <c r="B781" s="159"/>
      <c r="C781" s="160"/>
      <c r="D781" s="161"/>
      <c r="E781" s="171"/>
      <c r="F781" s="162"/>
      <c r="G781" s="234" t="s">
        <v>28</v>
      </c>
      <c r="H781" s="163"/>
      <c r="I781" s="163"/>
      <c r="J781" s="164"/>
      <c r="K781" s="212">
        <f t="shared" si="17"/>
        <v>0</v>
      </c>
      <c r="L781" s="213" t="s">
        <v>0</v>
      </c>
    </row>
    <row r="782" spans="2:12" x14ac:dyDescent="0.2">
      <c r="B782" s="159"/>
      <c r="C782" s="160"/>
      <c r="D782" s="161"/>
      <c r="E782" s="171"/>
      <c r="F782" s="162"/>
      <c r="G782" s="234" t="s">
        <v>28</v>
      </c>
      <c r="H782" s="163"/>
      <c r="I782" s="163"/>
      <c r="J782" s="164"/>
      <c r="K782" s="212">
        <f t="shared" si="17"/>
        <v>0</v>
      </c>
      <c r="L782" s="213" t="s">
        <v>0</v>
      </c>
    </row>
    <row r="783" spans="2:12" x14ac:dyDescent="0.2">
      <c r="B783" s="159"/>
      <c r="C783" s="160"/>
      <c r="D783" s="161"/>
      <c r="E783" s="171"/>
      <c r="F783" s="162"/>
      <c r="G783" s="234" t="s">
        <v>28</v>
      </c>
      <c r="H783" s="163"/>
      <c r="I783" s="163"/>
      <c r="J783" s="164"/>
      <c r="K783" s="212">
        <f t="shared" si="17"/>
        <v>0</v>
      </c>
      <c r="L783" s="213" t="s">
        <v>0</v>
      </c>
    </row>
    <row r="784" spans="2:12" x14ac:dyDescent="0.2">
      <c r="B784" s="159"/>
      <c r="C784" s="160"/>
      <c r="D784" s="161"/>
      <c r="E784" s="171"/>
      <c r="F784" s="162"/>
      <c r="G784" s="234" t="s">
        <v>28</v>
      </c>
      <c r="H784" s="163"/>
      <c r="I784" s="163"/>
      <c r="J784" s="164"/>
      <c r="K784" s="212">
        <f t="shared" si="17"/>
        <v>0</v>
      </c>
      <c r="L784" s="213" t="s">
        <v>0</v>
      </c>
    </row>
    <row r="785" spans="2:12" x14ac:dyDescent="0.2">
      <c r="B785" s="159"/>
      <c r="C785" s="160"/>
      <c r="D785" s="161"/>
      <c r="E785" s="171"/>
      <c r="F785" s="162"/>
      <c r="G785" s="234" t="s">
        <v>28</v>
      </c>
      <c r="H785" s="163"/>
      <c r="I785" s="163"/>
      <c r="J785" s="164"/>
      <c r="K785" s="212">
        <f t="shared" si="17"/>
        <v>0</v>
      </c>
      <c r="L785" s="213" t="s">
        <v>0</v>
      </c>
    </row>
    <row r="786" spans="2:12" x14ac:dyDescent="0.2">
      <c r="B786" s="159"/>
      <c r="C786" s="160"/>
      <c r="D786" s="161"/>
      <c r="E786" s="171"/>
      <c r="F786" s="162"/>
      <c r="G786" s="234" t="s">
        <v>28</v>
      </c>
      <c r="H786" s="163"/>
      <c r="I786" s="163"/>
      <c r="J786" s="164"/>
      <c r="K786" s="212">
        <f t="shared" si="17"/>
        <v>0</v>
      </c>
      <c r="L786" s="213" t="s">
        <v>0</v>
      </c>
    </row>
    <row r="787" spans="2:12" x14ac:dyDescent="0.2">
      <c r="B787" s="159"/>
      <c r="C787" s="160"/>
      <c r="D787" s="161"/>
      <c r="E787" s="171"/>
      <c r="F787" s="162"/>
      <c r="G787" s="234" t="s">
        <v>28</v>
      </c>
      <c r="H787" s="163"/>
      <c r="I787" s="163"/>
      <c r="J787" s="164"/>
      <c r="K787" s="212">
        <f t="shared" si="17"/>
        <v>0</v>
      </c>
      <c r="L787" s="213" t="s">
        <v>0</v>
      </c>
    </row>
    <row r="788" spans="2:12" x14ac:dyDescent="0.2">
      <c r="B788" s="159"/>
      <c r="C788" s="160"/>
      <c r="D788" s="161"/>
      <c r="E788" s="171"/>
      <c r="F788" s="162"/>
      <c r="G788" s="234" t="s">
        <v>28</v>
      </c>
      <c r="H788" s="163"/>
      <c r="I788" s="163"/>
      <c r="J788" s="164"/>
      <c r="K788" s="212">
        <f t="shared" si="17"/>
        <v>0</v>
      </c>
      <c r="L788" s="213" t="s">
        <v>0</v>
      </c>
    </row>
    <row r="789" spans="2:12" x14ac:dyDescent="0.2">
      <c r="B789" s="159"/>
      <c r="C789" s="160"/>
      <c r="D789" s="161"/>
      <c r="E789" s="171"/>
      <c r="F789" s="162"/>
      <c r="G789" s="234" t="s">
        <v>28</v>
      </c>
      <c r="H789" s="163"/>
      <c r="I789" s="163"/>
      <c r="J789" s="164"/>
      <c r="K789" s="212">
        <f t="shared" ref="K789:K852" si="18">F789*H789</f>
        <v>0</v>
      </c>
      <c r="L789" s="213" t="s">
        <v>0</v>
      </c>
    </row>
    <row r="790" spans="2:12" x14ac:dyDescent="0.2">
      <c r="B790" s="159"/>
      <c r="C790" s="160"/>
      <c r="D790" s="161"/>
      <c r="E790" s="171"/>
      <c r="F790" s="162"/>
      <c r="G790" s="234" t="s">
        <v>28</v>
      </c>
      <c r="H790" s="163"/>
      <c r="I790" s="163"/>
      <c r="J790" s="164"/>
      <c r="K790" s="212">
        <f t="shared" si="18"/>
        <v>0</v>
      </c>
      <c r="L790" s="213" t="s">
        <v>0</v>
      </c>
    </row>
    <row r="791" spans="2:12" x14ac:dyDescent="0.2">
      <c r="B791" s="159"/>
      <c r="C791" s="160"/>
      <c r="D791" s="161"/>
      <c r="E791" s="171"/>
      <c r="F791" s="162"/>
      <c r="G791" s="234" t="s">
        <v>28</v>
      </c>
      <c r="H791" s="163"/>
      <c r="I791" s="163"/>
      <c r="J791" s="164"/>
      <c r="K791" s="212">
        <f t="shared" si="18"/>
        <v>0</v>
      </c>
      <c r="L791" s="213" t="s">
        <v>0</v>
      </c>
    </row>
    <row r="792" spans="2:12" x14ac:dyDescent="0.2">
      <c r="B792" s="159"/>
      <c r="C792" s="160"/>
      <c r="D792" s="161"/>
      <c r="E792" s="171"/>
      <c r="F792" s="162"/>
      <c r="G792" s="234" t="s">
        <v>28</v>
      </c>
      <c r="H792" s="163"/>
      <c r="I792" s="163"/>
      <c r="J792" s="164"/>
      <c r="K792" s="212">
        <f t="shared" si="18"/>
        <v>0</v>
      </c>
      <c r="L792" s="213" t="s">
        <v>0</v>
      </c>
    </row>
    <row r="793" spans="2:12" x14ac:dyDescent="0.2">
      <c r="B793" s="159"/>
      <c r="C793" s="160"/>
      <c r="D793" s="161"/>
      <c r="E793" s="171"/>
      <c r="F793" s="162"/>
      <c r="G793" s="234" t="s">
        <v>28</v>
      </c>
      <c r="H793" s="163"/>
      <c r="I793" s="163"/>
      <c r="J793" s="164"/>
      <c r="K793" s="212">
        <f t="shared" si="18"/>
        <v>0</v>
      </c>
      <c r="L793" s="213" t="s">
        <v>0</v>
      </c>
    </row>
    <row r="794" spans="2:12" x14ac:dyDescent="0.2">
      <c r="B794" s="159"/>
      <c r="C794" s="160"/>
      <c r="D794" s="161"/>
      <c r="E794" s="171"/>
      <c r="F794" s="162"/>
      <c r="G794" s="234" t="s">
        <v>28</v>
      </c>
      <c r="H794" s="163"/>
      <c r="I794" s="163"/>
      <c r="J794" s="164"/>
      <c r="K794" s="212">
        <f t="shared" si="18"/>
        <v>0</v>
      </c>
      <c r="L794" s="213" t="s">
        <v>0</v>
      </c>
    </row>
    <row r="795" spans="2:12" x14ac:dyDescent="0.2">
      <c r="B795" s="159"/>
      <c r="C795" s="160"/>
      <c r="D795" s="161"/>
      <c r="E795" s="171"/>
      <c r="F795" s="162"/>
      <c r="G795" s="234" t="s">
        <v>28</v>
      </c>
      <c r="H795" s="163"/>
      <c r="I795" s="163"/>
      <c r="J795" s="164"/>
      <c r="K795" s="212">
        <f t="shared" si="18"/>
        <v>0</v>
      </c>
      <c r="L795" s="213" t="s">
        <v>0</v>
      </c>
    </row>
    <row r="796" spans="2:12" x14ac:dyDescent="0.2">
      <c r="B796" s="159"/>
      <c r="C796" s="160"/>
      <c r="D796" s="161"/>
      <c r="E796" s="171"/>
      <c r="F796" s="162"/>
      <c r="G796" s="234" t="s">
        <v>28</v>
      </c>
      <c r="H796" s="163"/>
      <c r="I796" s="163"/>
      <c r="J796" s="164"/>
      <c r="K796" s="212">
        <f t="shared" si="18"/>
        <v>0</v>
      </c>
      <c r="L796" s="213" t="s">
        <v>0</v>
      </c>
    </row>
    <row r="797" spans="2:12" x14ac:dyDescent="0.2">
      <c r="B797" s="159"/>
      <c r="C797" s="160"/>
      <c r="D797" s="161"/>
      <c r="E797" s="171"/>
      <c r="F797" s="162"/>
      <c r="G797" s="234" t="s">
        <v>28</v>
      </c>
      <c r="H797" s="163"/>
      <c r="I797" s="163"/>
      <c r="J797" s="164"/>
      <c r="K797" s="212">
        <f t="shared" si="18"/>
        <v>0</v>
      </c>
      <c r="L797" s="213" t="s">
        <v>0</v>
      </c>
    </row>
    <row r="798" spans="2:12" x14ac:dyDescent="0.2">
      <c r="B798" s="159"/>
      <c r="C798" s="160"/>
      <c r="D798" s="161"/>
      <c r="E798" s="171"/>
      <c r="F798" s="162"/>
      <c r="G798" s="234" t="s">
        <v>28</v>
      </c>
      <c r="H798" s="163"/>
      <c r="I798" s="163"/>
      <c r="J798" s="164"/>
      <c r="K798" s="212">
        <f t="shared" si="18"/>
        <v>0</v>
      </c>
      <c r="L798" s="213" t="s">
        <v>0</v>
      </c>
    </row>
    <row r="799" spans="2:12" x14ac:dyDescent="0.2">
      <c r="B799" s="159"/>
      <c r="C799" s="160"/>
      <c r="D799" s="161"/>
      <c r="E799" s="171"/>
      <c r="F799" s="162"/>
      <c r="G799" s="234" t="s">
        <v>28</v>
      </c>
      <c r="H799" s="163"/>
      <c r="I799" s="163"/>
      <c r="J799" s="164"/>
      <c r="K799" s="212">
        <f t="shared" si="18"/>
        <v>0</v>
      </c>
      <c r="L799" s="213" t="s">
        <v>0</v>
      </c>
    </row>
    <row r="800" spans="2:12" x14ac:dyDescent="0.2">
      <c r="B800" s="159"/>
      <c r="C800" s="160"/>
      <c r="D800" s="161"/>
      <c r="E800" s="171"/>
      <c r="F800" s="162"/>
      <c r="G800" s="234" t="s">
        <v>28</v>
      </c>
      <c r="H800" s="163"/>
      <c r="I800" s="163"/>
      <c r="J800" s="164"/>
      <c r="K800" s="212">
        <f t="shared" si="18"/>
        <v>0</v>
      </c>
      <c r="L800" s="213" t="s">
        <v>0</v>
      </c>
    </row>
    <row r="801" spans="2:12" x14ac:dyDescent="0.2">
      <c r="B801" s="159"/>
      <c r="C801" s="160"/>
      <c r="D801" s="161"/>
      <c r="E801" s="171"/>
      <c r="F801" s="162"/>
      <c r="G801" s="234" t="s">
        <v>28</v>
      </c>
      <c r="H801" s="163"/>
      <c r="I801" s="163"/>
      <c r="J801" s="164"/>
      <c r="K801" s="212">
        <f t="shared" si="18"/>
        <v>0</v>
      </c>
      <c r="L801" s="213" t="s">
        <v>0</v>
      </c>
    </row>
    <row r="802" spans="2:12" x14ac:dyDescent="0.2">
      <c r="B802" s="159"/>
      <c r="C802" s="160"/>
      <c r="D802" s="161"/>
      <c r="E802" s="171"/>
      <c r="F802" s="162"/>
      <c r="G802" s="234" t="s">
        <v>28</v>
      </c>
      <c r="H802" s="163"/>
      <c r="I802" s="163"/>
      <c r="J802" s="164"/>
      <c r="K802" s="212">
        <f t="shared" si="18"/>
        <v>0</v>
      </c>
      <c r="L802" s="213" t="s">
        <v>0</v>
      </c>
    </row>
    <row r="803" spans="2:12" x14ac:dyDescent="0.2">
      <c r="B803" s="159"/>
      <c r="C803" s="160"/>
      <c r="D803" s="161"/>
      <c r="E803" s="171"/>
      <c r="F803" s="162"/>
      <c r="G803" s="234" t="s">
        <v>28</v>
      </c>
      <c r="H803" s="163"/>
      <c r="I803" s="163"/>
      <c r="J803" s="164"/>
      <c r="K803" s="212">
        <f t="shared" si="18"/>
        <v>0</v>
      </c>
      <c r="L803" s="213" t="s">
        <v>0</v>
      </c>
    </row>
    <row r="804" spans="2:12" x14ac:dyDescent="0.2">
      <c r="B804" s="159"/>
      <c r="C804" s="160"/>
      <c r="D804" s="161"/>
      <c r="E804" s="171"/>
      <c r="F804" s="162"/>
      <c r="G804" s="234" t="s">
        <v>28</v>
      </c>
      <c r="H804" s="163"/>
      <c r="I804" s="163"/>
      <c r="J804" s="164"/>
      <c r="K804" s="212">
        <f t="shared" si="18"/>
        <v>0</v>
      </c>
      <c r="L804" s="213" t="s">
        <v>0</v>
      </c>
    </row>
    <row r="805" spans="2:12" x14ac:dyDescent="0.2">
      <c r="B805" s="159"/>
      <c r="C805" s="160"/>
      <c r="D805" s="161"/>
      <c r="E805" s="171"/>
      <c r="F805" s="162"/>
      <c r="G805" s="234" t="s">
        <v>28</v>
      </c>
      <c r="H805" s="163"/>
      <c r="I805" s="163"/>
      <c r="J805" s="164"/>
      <c r="K805" s="212">
        <f t="shared" si="18"/>
        <v>0</v>
      </c>
      <c r="L805" s="213" t="s">
        <v>0</v>
      </c>
    </row>
    <row r="806" spans="2:12" x14ac:dyDescent="0.2">
      <c r="B806" s="159"/>
      <c r="C806" s="160"/>
      <c r="D806" s="161"/>
      <c r="E806" s="171"/>
      <c r="F806" s="162"/>
      <c r="G806" s="234" t="s">
        <v>28</v>
      </c>
      <c r="H806" s="163"/>
      <c r="I806" s="163"/>
      <c r="J806" s="164"/>
      <c r="K806" s="212">
        <f t="shared" si="18"/>
        <v>0</v>
      </c>
      <c r="L806" s="213" t="s">
        <v>0</v>
      </c>
    </row>
    <row r="807" spans="2:12" x14ac:dyDescent="0.2">
      <c r="B807" s="159"/>
      <c r="C807" s="160"/>
      <c r="D807" s="161"/>
      <c r="E807" s="171"/>
      <c r="F807" s="162"/>
      <c r="G807" s="234" t="s">
        <v>28</v>
      </c>
      <c r="H807" s="163"/>
      <c r="I807" s="163"/>
      <c r="J807" s="164"/>
      <c r="K807" s="212">
        <f t="shared" si="18"/>
        <v>0</v>
      </c>
      <c r="L807" s="213" t="s">
        <v>0</v>
      </c>
    </row>
    <row r="808" spans="2:12" x14ac:dyDescent="0.2">
      <c r="B808" s="159"/>
      <c r="C808" s="160"/>
      <c r="D808" s="161"/>
      <c r="E808" s="171"/>
      <c r="F808" s="162"/>
      <c r="G808" s="234" t="s">
        <v>28</v>
      </c>
      <c r="H808" s="163"/>
      <c r="I808" s="163"/>
      <c r="J808" s="164"/>
      <c r="K808" s="212">
        <f t="shared" si="18"/>
        <v>0</v>
      </c>
      <c r="L808" s="213" t="s">
        <v>0</v>
      </c>
    </row>
    <row r="809" spans="2:12" x14ac:dyDescent="0.2">
      <c r="B809" s="159"/>
      <c r="C809" s="160"/>
      <c r="D809" s="161"/>
      <c r="E809" s="171"/>
      <c r="F809" s="162"/>
      <c r="G809" s="234" t="s">
        <v>28</v>
      </c>
      <c r="H809" s="163"/>
      <c r="I809" s="163"/>
      <c r="J809" s="164"/>
      <c r="K809" s="212">
        <f t="shared" si="18"/>
        <v>0</v>
      </c>
      <c r="L809" s="213" t="s">
        <v>0</v>
      </c>
    </row>
    <row r="810" spans="2:12" x14ac:dyDescent="0.2">
      <c r="B810" s="159"/>
      <c r="C810" s="160"/>
      <c r="D810" s="161"/>
      <c r="E810" s="171"/>
      <c r="F810" s="162"/>
      <c r="G810" s="234" t="s">
        <v>28</v>
      </c>
      <c r="H810" s="163"/>
      <c r="I810" s="163"/>
      <c r="J810" s="164"/>
      <c r="K810" s="212">
        <f t="shared" si="18"/>
        <v>0</v>
      </c>
      <c r="L810" s="213" t="s">
        <v>0</v>
      </c>
    </row>
    <row r="811" spans="2:12" x14ac:dyDescent="0.2">
      <c r="B811" s="159"/>
      <c r="C811" s="160"/>
      <c r="D811" s="161"/>
      <c r="E811" s="171"/>
      <c r="F811" s="162"/>
      <c r="G811" s="234" t="s">
        <v>28</v>
      </c>
      <c r="H811" s="163"/>
      <c r="I811" s="163"/>
      <c r="J811" s="164"/>
      <c r="K811" s="212">
        <f t="shared" si="18"/>
        <v>0</v>
      </c>
      <c r="L811" s="213" t="s">
        <v>0</v>
      </c>
    </row>
    <row r="812" spans="2:12" x14ac:dyDescent="0.2">
      <c r="B812" s="159"/>
      <c r="C812" s="160"/>
      <c r="D812" s="161"/>
      <c r="E812" s="171"/>
      <c r="F812" s="162"/>
      <c r="G812" s="234" t="s">
        <v>28</v>
      </c>
      <c r="H812" s="163"/>
      <c r="I812" s="163"/>
      <c r="J812" s="164"/>
      <c r="K812" s="212">
        <f t="shared" si="18"/>
        <v>0</v>
      </c>
      <c r="L812" s="213" t="s">
        <v>0</v>
      </c>
    </row>
    <row r="813" spans="2:12" x14ac:dyDescent="0.2">
      <c r="B813" s="159"/>
      <c r="C813" s="160"/>
      <c r="D813" s="161"/>
      <c r="E813" s="171"/>
      <c r="F813" s="162"/>
      <c r="G813" s="234" t="s">
        <v>28</v>
      </c>
      <c r="H813" s="163"/>
      <c r="I813" s="163"/>
      <c r="J813" s="164"/>
      <c r="K813" s="212">
        <f t="shared" si="18"/>
        <v>0</v>
      </c>
      <c r="L813" s="213" t="s">
        <v>0</v>
      </c>
    </row>
    <row r="814" spans="2:12" x14ac:dyDescent="0.2">
      <c r="B814" s="159"/>
      <c r="C814" s="160"/>
      <c r="D814" s="161"/>
      <c r="E814" s="171"/>
      <c r="F814" s="162"/>
      <c r="G814" s="234" t="s">
        <v>28</v>
      </c>
      <c r="H814" s="163"/>
      <c r="I814" s="163"/>
      <c r="J814" s="164"/>
      <c r="K814" s="212">
        <f t="shared" si="18"/>
        <v>0</v>
      </c>
      <c r="L814" s="213" t="s">
        <v>0</v>
      </c>
    </row>
    <row r="815" spans="2:12" x14ac:dyDescent="0.2">
      <c r="B815" s="159"/>
      <c r="C815" s="160"/>
      <c r="D815" s="161"/>
      <c r="E815" s="171"/>
      <c r="F815" s="162"/>
      <c r="G815" s="234" t="s">
        <v>28</v>
      </c>
      <c r="H815" s="163"/>
      <c r="I815" s="163"/>
      <c r="J815" s="164"/>
      <c r="K815" s="212">
        <f t="shared" si="18"/>
        <v>0</v>
      </c>
      <c r="L815" s="213" t="s">
        <v>0</v>
      </c>
    </row>
    <row r="816" spans="2:12" x14ac:dyDescent="0.2">
      <c r="B816" s="159"/>
      <c r="C816" s="160"/>
      <c r="D816" s="161"/>
      <c r="E816" s="171"/>
      <c r="F816" s="162"/>
      <c r="G816" s="234" t="s">
        <v>28</v>
      </c>
      <c r="H816" s="163"/>
      <c r="I816" s="163"/>
      <c r="J816" s="164"/>
      <c r="K816" s="212">
        <f t="shared" si="18"/>
        <v>0</v>
      </c>
      <c r="L816" s="213" t="s">
        <v>0</v>
      </c>
    </row>
    <row r="817" spans="2:12" x14ac:dyDescent="0.2">
      <c r="B817" s="159"/>
      <c r="C817" s="160"/>
      <c r="D817" s="161"/>
      <c r="E817" s="171"/>
      <c r="F817" s="162"/>
      <c r="G817" s="234" t="s">
        <v>28</v>
      </c>
      <c r="H817" s="163"/>
      <c r="I817" s="163"/>
      <c r="J817" s="164"/>
      <c r="K817" s="212">
        <f t="shared" si="18"/>
        <v>0</v>
      </c>
      <c r="L817" s="213" t="s">
        <v>0</v>
      </c>
    </row>
    <row r="818" spans="2:12" x14ac:dyDescent="0.2">
      <c r="B818" s="159"/>
      <c r="C818" s="160"/>
      <c r="D818" s="161"/>
      <c r="E818" s="171"/>
      <c r="F818" s="162"/>
      <c r="G818" s="234" t="s">
        <v>28</v>
      </c>
      <c r="H818" s="163"/>
      <c r="I818" s="163"/>
      <c r="J818" s="164"/>
      <c r="K818" s="212">
        <f t="shared" si="18"/>
        <v>0</v>
      </c>
      <c r="L818" s="213" t="s">
        <v>0</v>
      </c>
    </row>
    <row r="819" spans="2:12" x14ac:dyDescent="0.2">
      <c r="B819" s="159"/>
      <c r="C819" s="160"/>
      <c r="D819" s="161"/>
      <c r="E819" s="171"/>
      <c r="F819" s="162"/>
      <c r="G819" s="234" t="s">
        <v>28</v>
      </c>
      <c r="H819" s="163"/>
      <c r="I819" s="163"/>
      <c r="J819" s="164"/>
      <c r="K819" s="212">
        <f t="shared" si="18"/>
        <v>0</v>
      </c>
      <c r="L819" s="213" t="s">
        <v>0</v>
      </c>
    </row>
    <row r="820" spans="2:12" x14ac:dyDescent="0.2">
      <c r="B820" s="159"/>
      <c r="C820" s="160"/>
      <c r="D820" s="161"/>
      <c r="E820" s="171"/>
      <c r="F820" s="162"/>
      <c r="G820" s="234" t="s">
        <v>28</v>
      </c>
      <c r="H820" s="163"/>
      <c r="I820" s="163"/>
      <c r="J820" s="164"/>
      <c r="K820" s="212">
        <f t="shared" si="18"/>
        <v>0</v>
      </c>
      <c r="L820" s="213" t="s">
        <v>0</v>
      </c>
    </row>
    <row r="821" spans="2:12" x14ac:dyDescent="0.2">
      <c r="B821" s="159"/>
      <c r="C821" s="160"/>
      <c r="D821" s="161"/>
      <c r="E821" s="171"/>
      <c r="F821" s="162"/>
      <c r="G821" s="234" t="s">
        <v>28</v>
      </c>
      <c r="H821" s="163"/>
      <c r="I821" s="163"/>
      <c r="J821" s="164"/>
      <c r="K821" s="212">
        <f t="shared" si="18"/>
        <v>0</v>
      </c>
      <c r="L821" s="213" t="s">
        <v>0</v>
      </c>
    </row>
    <row r="822" spans="2:12" x14ac:dyDescent="0.2">
      <c r="B822" s="159"/>
      <c r="C822" s="160"/>
      <c r="D822" s="161"/>
      <c r="E822" s="171"/>
      <c r="F822" s="162"/>
      <c r="G822" s="234" t="s">
        <v>28</v>
      </c>
      <c r="H822" s="163"/>
      <c r="I822" s="163"/>
      <c r="J822" s="164"/>
      <c r="K822" s="212">
        <f t="shared" si="18"/>
        <v>0</v>
      </c>
      <c r="L822" s="213" t="s">
        <v>0</v>
      </c>
    </row>
    <row r="823" spans="2:12" x14ac:dyDescent="0.2">
      <c r="B823" s="159"/>
      <c r="C823" s="160"/>
      <c r="D823" s="161"/>
      <c r="E823" s="171"/>
      <c r="F823" s="162"/>
      <c r="G823" s="234" t="s">
        <v>28</v>
      </c>
      <c r="H823" s="163"/>
      <c r="I823" s="163"/>
      <c r="J823" s="164"/>
      <c r="K823" s="212">
        <f t="shared" si="18"/>
        <v>0</v>
      </c>
      <c r="L823" s="213" t="s">
        <v>0</v>
      </c>
    </row>
    <row r="824" spans="2:12" x14ac:dyDescent="0.2">
      <c r="B824" s="159"/>
      <c r="C824" s="160"/>
      <c r="D824" s="161"/>
      <c r="E824" s="171"/>
      <c r="F824" s="162"/>
      <c r="G824" s="234" t="s">
        <v>28</v>
      </c>
      <c r="H824" s="163"/>
      <c r="I824" s="163"/>
      <c r="J824" s="164"/>
      <c r="K824" s="212">
        <f t="shared" si="18"/>
        <v>0</v>
      </c>
      <c r="L824" s="213" t="s">
        <v>0</v>
      </c>
    </row>
    <row r="825" spans="2:12" x14ac:dyDescent="0.2">
      <c r="B825" s="159"/>
      <c r="C825" s="160"/>
      <c r="D825" s="161"/>
      <c r="E825" s="171"/>
      <c r="F825" s="162"/>
      <c r="G825" s="234" t="s">
        <v>28</v>
      </c>
      <c r="H825" s="163"/>
      <c r="I825" s="163"/>
      <c r="J825" s="164"/>
      <c r="K825" s="212">
        <f t="shared" si="18"/>
        <v>0</v>
      </c>
      <c r="L825" s="213" t="s">
        <v>0</v>
      </c>
    </row>
    <row r="826" spans="2:12" x14ac:dyDescent="0.2">
      <c r="B826" s="159"/>
      <c r="C826" s="160"/>
      <c r="D826" s="161"/>
      <c r="E826" s="171"/>
      <c r="F826" s="162"/>
      <c r="G826" s="234" t="s">
        <v>28</v>
      </c>
      <c r="H826" s="163"/>
      <c r="I826" s="163"/>
      <c r="J826" s="164"/>
      <c r="K826" s="212">
        <f t="shared" si="18"/>
        <v>0</v>
      </c>
      <c r="L826" s="213" t="s">
        <v>0</v>
      </c>
    </row>
    <row r="827" spans="2:12" x14ac:dyDescent="0.2">
      <c r="B827" s="159"/>
      <c r="C827" s="160"/>
      <c r="D827" s="161"/>
      <c r="E827" s="171"/>
      <c r="F827" s="162"/>
      <c r="G827" s="234" t="s">
        <v>28</v>
      </c>
      <c r="H827" s="163"/>
      <c r="I827" s="163"/>
      <c r="J827" s="164"/>
      <c r="K827" s="212">
        <f t="shared" si="18"/>
        <v>0</v>
      </c>
      <c r="L827" s="213" t="s">
        <v>0</v>
      </c>
    </row>
    <row r="828" spans="2:12" x14ac:dyDescent="0.2">
      <c r="B828" s="159"/>
      <c r="C828" s="160"/>
      <c r="D828" s="161"/>
      <c r="E828" s="171"/>
      <c r="F828" s="162"/>
      <c r="G828" s="234" t="s">
        <v>28</v>
      </c>
      <c r="H828" s="163"/>
      <c r="I828" s="163"/>
      <c r="J828" s="164"/>
      <c r="K828" s="212">
        <f t="shared" si="18"/>
        <v>0</v>
      </c>
      <c r="L828" s="213" t="s">
        <v>0</v>
      </c>
    </row>
    <row r="829" spans="2:12" x14ac:dyDescent="0.2">
      <c r="B829" s="159"/>
      <c r="C829" s="160"/>
      <c r="D829" s="161"/>
      <c r="E829" s="171"/>
      <c r="F829" s="162"/>
      <c r="G829" s="234" t="s">
        <v>28</v>
      </c>
      <c r="H829" s="163"/>
      <c r="I829" s="163"/>
      <c r="J829" s="164"/>
      <c r="K829" s="212">
        <f t="shared" si="18"/>
        <v>0</v>
      </c>
      <c r="L829" s="213" t="s">
        <v>0</v>
      </c>
    </row>
    <row r="830" spans="2:12" x14ac:dyDescent="0.2">
      <c r="B830" s="159"/>
      <c r="C830" s="160"/>
      <c r="D830" s="161"/>
      <c r="E830" s="171"/>
      <c r="F830" s="162"/>
      <c r="G830" s="234" t="s">
        <v>28</v>
      </c>
      <c r="H830" s="163"/>
      <c r="I830" s="163"/>
      <c r="J830" s="164"/>
      <c r="K830" s="212">
        <f t="shared" si="18"/>
        <v>0</v>
      </c>
      <c r="L830" s="213" t="s">
        <v>0</v>
      </c>
    </row>
    <row r="831" spans="2:12" x14ac:dyDescent="0.2">
      <c r="B831" s="159"/>
      <c r="C831" s="160"/>
      <c r="D831" s="161"/>
      <c r="E831" s="171"/>
      <c r="F831" s="162"/>
      <c r="G831" s="234" t="s">
        <v>28</v>
      </c>
      <c r="H831" s="163"/>
      <c r="I831" s="163"/>
      <c r="J831" s="164"/>
      <c r="K831" s="212">
        <f t="shared" si="18"/>
        <v>0</v>
      </c>
      <c r="L831" s="213" t="s">
        <v>0</v>
      </c>
    </row>
    <row r="832" spans="2:12" x14ac:dyDescent="0.2">
      <c r="B832" s="159"/>
      <c r="C832" s="160"/>
      <c r="D832" s="161"/>
      <c r="E832" s="171"/>
      <c r="F832" s="162"/>
      <c r="G832" s="234" t="s">
        <v>28</v>
      </c>
      <c r="H832" s="163"/>
      <c r="I832" s="163"/>
      <c r="J832" s="164"/>
      <c r="K832" s="212">
        <f t="shared" si="18"/>
        <v>0</v>
      </c>
      <c r="L832" s="213" t="s">
        <v>0</v>
      </c>
    </row>
    <row r="833" spans="2:12" x14ac:dyDescent="0.2">
      <c r="B833" s="159"/>
      <c r="C833" s="160"/>
      <c r="D833" s="161"/>
      <c r="E833" s="171"/>
      <c r="F833" s="162"/>
      <c r="G833" s="234" t="s">
        <v>28</v>
      </c>
      <c r="H833" s="163"/>
      <c r="I833" s="163"/>
      <c r="J833" s="164"/>
      <c r="K833" s="212">
        <f t="shared" si="18"/>
        <v>0</v>
      </c>
      <c r="L833" s="213" t="s">
        <v>0</v>
      </c>
    </row>
    <row r="834" spans="2:12" x14ac:dyDescent="0.2">
      <c r="B834" s="159"/>
      <c r="C834" s="160"/>
      <c r="D834" s="161"/>
      <c r="E834" s="171"/>
      <c r="F834" s="162"/>
      <c r="G834" s="234" t="s">
        <v>28</v>
      </c>
      <c r="H834" s="163"/>
      <c r="I834" s="163"/>
      <c r="J834" s="164"/>
      <c r="K834" s="212">
        <f t="shared" si="18"/>
        <v>0</v>
      </c>
      <c r="L834" s="213" t="s">
        <v>0</v>
      </c>
    </row>
    <row r="835" spans="2:12" x14ac:dyDescent="0.2">
      <c r="B835" s="159"/>
      <c r="C835" s="160"/>
      <c r="D835" s="161"/>
      <c r="E835" s="171"/>
      <c r="F835" s="162"/>
      <c r="G835" s="234" t="s">
        <v>28</v>
      </c>
      <c r="H835" s="163"/>
      <c r="I835" s="163"/>
      <c r="J835" s="164"/>
      <c r="K835" s="212">
        <f t="shared" si="18"/>
        <v>0</v>
      </c>
      <c r="L835" s="213" t="s">
        <v>0</v>
      </c>
    </row>
    <row r="836" spans="2:12" x14ac:dyDescent="0.2">
      <c r="B836" s="159"/>
      <c r="C836" s="160"/>
      <c r="D836" s="161"/>
      <c r="E836" s="171"/>
      <c r="F836" s="162"/>
      <c r="G836" s="234" t="s">
        <v>28</v>
      </c>
      <c r="H836" s="163"/>
      <c r="I836" s="163"/>
      <c r="J836" s="164"/>
      <c r="K836" s="212">
        <f t="shared" si="18"/>
        <v>0</v>
      </c>
      <c r="L836" s="213" t="s">
        <v>0</v>
      </c>
    </row>
    <row r="837" spans="2:12" x14ac:dyDescent="0.2">
      <c r="B837" s="159"/>
      <c r="C837" s="160"/>
      <c r="D837" s="161"/>
      <c r="E837" s="171"/>
      <c r="F837" s="162"/>
      <c r="G837" s="234" t="s">
        <v>28</v>
      </c>
      <c r="H837" s="163"/>
      <c r="I837" s="163"/>
      <c r="J837" s="164"/>
      <c r="K837" s="212">
        <f t="shared" si="18"/>
        <v>0</v>
      </c>
      <c r="L837" s="213" t="s">
        <v>0</v>
      </c>
    </row>
    <row r="838" spans="2:12" x14ac:dyDescent="0.2">
      <c r="B838" s="159"/>
      <c r="C838" s="160"/>
      <c r="D838" s="161"/>
      <c r="E838" s="171"/>
      <c r="F838" s="162"/>
      <c r="G838" s="234" t="s">
        <v>28</v>
      </c>
      <c r="H838" s="163"/>
      <c r="I838" s="163"/>
      <c r="J838" s="164"/>
      <c r="K838" s="212">
        <f t="shared" si="18"/>
        <v>0</v>
      </c>
      <c r="L838" s="213" t="s">
        <v>0</v>
      </c>
    </row>
    <row r="839" spans="2:12" x14ac:dyDescent="0.2">
      <c r="B839" s="159"/>
      <c r="C839" s="160"/>
      <c r="D839" s="161"/>
      <c r="E839" s="171"/>
      <c r="F839" s="162"/>
      <c r="G839" s="234" t="s">
        <v>28</v>
      </c>
      <c r="H839" s="163"/>
      <c r="I839" s="163"/>
      <c r="J839" s="164"/>
      <c r="K839" s="212">
        <f t="shared" si="18"/>
        <v>0</v>
      </c>
      <c r="L839" s="213" t="s">
        <v>0</v>
      </c>
    </row>
    <row r="840" spans="2:12" x14ac:dyDescent="0.2">
      <c r="B840" s="159"/>
      <c r="C840" s="160"/>
      <c r="D840" s="161"/>
      <c r="E840" s="171"/>
      <c r="F840" s="162"/>
      <c r="G840" s="234" t="s">
        <v>28</v>
      </c>
      <c r="H840" s="163"/>
      <c r="I840" s="163"/>
      <c r="J840" s="164"/>
      <c r="K840" s="212">
        <f t="shared" si="18"/>
        <v>0</v>
      </c>
      <c r="L840" s="213" t="s">
        <v>0</v>
      </c>
    </row>
    <row r="841" spans="2:12" x14ac:dyDescent="0.2">
      <c r="B841" s="159"/>
      <c r="C841" s="160"/>
      <c r="D841" s="161"/>
      <c r="E841" s="171"/>
      <c r="F841" s="162"/>
      <c r="G841" s="234" t="s">
        <v>28</v>
      </c>
      <c r="H841" s="163"/>
      <c r="I841" s="163"/>
      <c r="J841" s="164"/>
      <c r="K841" s="212">
        <f t="shared" si="18"/>
        <v>0</v>
      </c>
      <c r="L841" s="213" t="s">
        <v>0</v>
      </c>
    </row>
    <row r="842" spans="2:12" x14ac:dyDescent="0.2">
      <c r="B842" s="159"/>
      <c r="C842" s="160"/>
      <c r="D842" s="161"/>
      <c r="E842" s="171"/>
      <c r="F842" s="162"/>
      <c r="G842" s="234" t="s">
        <v>28</v>
      </c>
      <c r="H842" s="163"/>
      <c r="I842" s="163"/>
      <c r="J842" s="164"/>
      <c r="K842" s="212">
        <f t="shared" si="18"/>
        <v>0</v>
      </c>
      <c r="L842" s="213" t="s">
        <v>0</v>
      </c>
    </row>
    <row r="843" spans="2:12" x14ac:dyDescent="0.2">
      <c r="B843" s="159"/>
      <c r="C843" s="160"/>
      <c r="D843" s="161"/>
      <c r="E843" s="171"/>
      <c r="F843" s="162"/>
      <c r="G843" s="234" t="s">
        <v>28</v>
      </c>
      <c r="H843" s="163"/>
      <c r="I843" s="163"/>
      <c r="J843" s="164"/>
      <c r="K843" s="212">
        <f t="shared" si="18"/>
        <v>0</v>
      </c>
      <c r="L843" s="213" t="s">
        <v>0</v>
      </c>
    </row>
    <row r="844" spans="2:12" x14ac:dyDescent="0.2">
      <c r="B844" s="159"/>
      <c r="C844" s="160"/>
      <c r="D844" s="161"/>
      <c r="E844" s="171"/>
      <c r="F844" s="162"/>
      <c r="G844" s="234" t="s">
        <v>28</v>
      </c>
      <c r="H844" s="163"/>
      <c r="I844" s="163"/>
      <c r="J844" s="164"/>
      <c r="K844" s="212">
        <f t="shared" si="18"/>
        <v>0</v>
      </c>
      <c r="L844" s="213" t="s">
        <v>0</v>
      </c>
    </row>
    <row r="845" spans="2:12" x14ac:dyDescent="0.2">
      <c r="B845" s="159"/>
      <c r="C845" s="160"/>
      <c r="D845" s="161"/>
      <c r="E845" s="171"/>
      <c r="F845" s="162"/>
      <c r="G845" s="234" t="s">
        <v>28</v>
      </c>
      <c r="H845" s="163"/>
      <c r="I845" s="163"/>
      <c r="J845" s="164"/>
      <c r="K845" s="212">
        <f t="shared" si="18"/>
        <v>0</v>
      </c>
      <c r="L845" s="213" t="s">
        <v>0</v>
      </c>
    </row>
    <row r="846" spans="2:12" x14ac:dyDescent="0.2">
      <c r="B846" s="159"/>
      <c r="C846" s="160"/>
      <c r="D846" s="161"/>
      <c r="E846" s="171"/>
      <c r="F846" s="162"/>
      <c r="G846" s="234" t="s">
        <v>28</v>
      </c>
      <c r="H846" s="163"/>
      <c r="I846" s="163"/>
      <c r="J846" s="164"/>
      <c r="K846" s="212">
        <f t="shared" si="18"/>
        <v>0</v>
      </c>
      <c r="L846" s="213" t="s">
        <v>0</v>
      </c>
    </row>
    <row r="847" spans="2:12" x14ac:dyDescent="0.2">
      <c r="B847" s="159"/>
      <c r="C847" s="160"/>
      <c r="D847" s="161"/>
      <c r="E847" s="171"/>
      <c r="F847" s="162"/>
      <c r="G847" s="234" t="s">
        <v>28</v>
      </c>
      <c r="H847" s="163"/>
      <c r="I847" s="163"/>
      <c r="J847" s="164"/>
      <c r="K847" s="212">
        <f t="shared" si="18"/>
        <v>0</v>
      </c>
      <c r="L847" s="213" t="s">
        <v>0</v>
      </c>
    </row>
    <row r="848" spans="2:12" x14ac:dyDescent="0.2">
      <c r="B848" s="159"/>
      <c r="C848" s="160"/>
      <c r="D848" s="161"/>
      <c r="E848" s="171"/>
      <c r="F848" s="162"/>
      <c r="G848" s="234" t="s">
        <v>28</v>
      </c>
      <c r="H848" s="163"/>
      <c r="I848" s="163"/>
      <c r="J848" s="164"/>
      <c r="K848" s="212">
        <f t="shared" si="18"/>
        <v>0</v>
      </c>
      <c r="L848" s="213" t="s">
        <v>0</v>
      </c>
    </row>
    <row r="849" spans="2:12" x14ac:dyDescent="0.2">
      <c r="B849" s="159"/>
      <c r="C849" s="160"/>
      <c r="D849" s="161"/>
      <c r="E849" s="171"/>
      <c r="F849" s="162"/>
      <c r="G849" s="234" t="s">
        <v>28</v>
      </c>
      <c r="H849" s="163"/>
      <c r="I849" s="163"/>
      <c r="J849" s="164"/>
      <c r="K849" s="212">
        <f t="shared" si="18"/>
        <v>0</v>
      </c>
      <c r="L849" s="213" t="s">
        <v>0</v>
      </c>
    </row>
    <row r="850" spans="2:12" x14ac:dyDescent="0.2">
      <c r="B850" s="159"/>
      <c r="C850" s="160"/>
      <c r="D850" s="161"/>
      <c r="E850" s="171"/>
      <c r="F850" s="162"/>
      <c r="G850" s="234" t="s">
        <v>28</v>
      </c>
      <c r="H850" s="163"/>
      <c r="I850" s="163"/>
      <c r="J850" s="164"/>
      <c r="K850" s="212">
        <f t="shared" si="18"/>
        <v>0</v>
      </c>
      <c r="L850" s="213" t="s">
        <v>0</v>
      </c>
    </row>
    <row r="851" spans="2:12" x14ac:dyDescent="0.2">
      <c r="B851" s="159"/>
      <c r="C851" s="160"/>
      <c r="D851" s="161"/>
      <c r="E851" s="171"/>
      <c r="F851" s="162"/>
      <c r="G851" s="234" t="s">
        <v>28</v>
      </c>
      <c r="H851" s="163"/>
      <c r="I851" s="163"/>
      <c r="J851" s="164"/>
      <c r="K851" s="212">
        <f t="shared" si="18"/>
        <v>0</v>
      </c>
      <c r="L851" s="213" t="s">
        <v>0</v>
      </c>
    </row>
    <row r="852" spans="2:12" x14ac:dyDescent="0.2">
      <c r="B852" s="159"/>
      <c r="C852" s="160"/>
      <c r="D852" s="161"/>
      <c r="E852" s="171"/>
      <c r="F852" s="162"/>
      <c r="G852" s="234" t="s">
        <v>28</v>
      </c>
      <c r="H852" s="163"/>
      <c r="I852" s="163"/>
      <c r="J852" s="164"/>
      <c r="K852" s="212">
        <f t="shared" si="18"/>
        <v>0</v>
      </c>
      <c r="L852" s="213" t="s">
        <v>0</v>
      </c>
    </row>
    <row r="853" spans="2:12" x14ac:dyDescent="0.2">
      <c r="B853" s="159"/>
      <c r="C853" s="160"/>
      <c r="D853" s="161"/>
      <c r="E853" s="171"/>
      <c r="F853" s="162"/>
      <c r="G853" s="234" t="s">
        <v>28</v>
      </c>
      <c r="H853" s="163"/>
      <c r="I853" s="163"/>
      <c r="J853" s="164"/>
      <c r="K853" s="212">
        <f t="shared" ref="K853:K916" si="19">F853*H853</f>
        <v>0</v>
      </c>
      <c r="L853" s="213" t="s">
        <v>0</v>
      </c>
    </row>
    <row r="854" spans="2:12" x14ac:dyDescent="0.2">
      <c r="B854" s="159"/>
      <c r="C854" s="160"/>
      <c r="D854" s="161"/>
      <c r="E854" s="171"/>
      <c r="F854" s="162"/>
      <c r="G854" s="234" t="s">
        <v>28</v>
      </c>
      <c r="H854" s="163"/>
      <c r="I854" s="163"/>
      <c r="J854" s="164"/>
      <c r="K854" s="212">
        <f t="shared" si="19"/>
        <v>0</v>
      </c>
      <c r="L854" s="213" t="s">
        <v>0</v>
      </c>
    </row>
    <row r="855" spans="2:12" x14ac:dyDescent="0.2">
      <c r="B855" s="159"/>
      <c r="C855" s="160"/>
      <c r="D855" s="161"/>
      <c r="E855" s="171"/>
      <c r="F855" s="162"/>
      <c r="G855" s="234" t="s">
        <v>28</v>
      </c>
      <c r="H855" s="163"/>
      <c r="I855" s="163"/>
      <c r="J855" s="164"/>
      <c r="K855" s="212">
        <f t="shared" si="19"/>
        <v>0</v>
      </c>
      <c r="L855" s="213" t="s">
        <v>0</v>
      </c>
    </row>
    <row r="856" spans="2:12" x14ac:dyDescent="0.2">
      <c r="B856" s="159"/>
      <c r="C856" s="160"/>
      <c r="D856" s="161"/>
      <c r="E856" s="171"/>
      <c r="F856" s="162"/>
      <c r="G856" s="234" t="s">
        <v>28</v>
      </c>
      <c r="H856" s="163"/>
      <c r="I856" s="163"/>
      <c r="J856" s="164"/>
      <c r="K856" s="212">
        <f t="shared" si="19"/>
        <v>0</v>
      </c>
      <c r="L856" s="213" t="s">
        <v>0</v>
      </c>
    </row>
    <row r="857" spans="2:12" x14ac:dyDescent="0.2">
      <c r="B857" s="159"/>
      <c r="C857" s="160"/>
      <c r="D857" s="161"/>
      <c r="E857" s="171"/>
      <c r="F857" s="162"/>
      <c r="G857" s="234" t="s">
        <v>28</v>
      </c>
      <c r="H857" s="163"/>
      <c r="I857" s="163"/>
      <c r="J857" s="164"/>
      <c r="K857" s="212">
        <f t="shared" si="19"/>
        <v>0</v>
      </c>
      <c r="L857" s="213" t="s">
        <v>0</v>
      </c>
    </row>
    <row r="858" spans="2:12" x14ac:dyDescent="0.2">
      <c r="B858" s="159"/>
      <c r="C858" s="160"/>
      <c r="D858" s="161"/>
      <c r="E858" s="171"/>
      <c r="F858" s="162"/>
      <c r="G858" s="234" t="s">
        <v>28</v>
      </c>
      <c r="H858" s="163"/>
      <c r="I858" s="163"/>
      <c r="J858" s="164"/>
      <c r="K858" s="212">
        <f t="shared" si="19"/>
        <v>0</v>
      </c>
      <c r="L858" s="213" t="s">
        <v>0</v>
      </c>
    </row>
    <row r="859" spans="2:12" x14ac:dyDescent="0.2">
      <c r="B859" s="159"/>
      <c r="C859" s="160"/>
      <c r="D859" s="161"/>
      <c r="E859" s="171"/>
      <c r="F859" s="162"/>
      <c r="G859" s="234" t="s">
        <v>28</v>
      </c>
      <c r="H859" s="163"/>
      <c r="I859" s="163"/>
      <c r="J859" s="164"/>
      <c r="K859" s="212">
        <f t="shared" si="19"/>
        <v>0</v>
      </c>
      <c r="L859" s="213" t="s">
        <v>0</v>
      </c>
    </row>
    <row r="860" spans="2:12" x14ac:dyDescent="0.2">
      <c r="B860" s="159"/>
      <c r="C860" s="160"/>
      <c r="D860" s="161"/>
      <c r="E860" s="171"/>
      <c r="F860" s="162"/>
      <c r="G860" s="234" t="s">
        <v>28</v>
      </c>
      <c r="H860" s="163"/>
      <c r="I860" s="163"/>
      <c r="J860" s="164"/>
      <c r="K860" s="212">
        <f t="shared" si="19"/>
        <v>0</v>
      </c>
      <c r="L860" s="213" t="s">
        <v>0</v>
      </c>
    </row>
    <row r="861" spans="2:12" x14ac:dyDescent="0.2">
      <c r="B861" s="159"/>
      <c r="C861" s="160"/>
      <c r="D861" s="161"/>
      <c r="E861" s="171"/>
      <c r="F861" s="162"/>
      <c r="G861" s="234" t="s">
        <v>28</v>
      </c>
      <c r="H861" s="163"/>
      <c r="I861" s="163"/>
      <c r="J861" s="164"/>
      <c r="K861" s="212">
        <f t="shared" si="19"/>
        <v>0</v>
      </c>
      <c r="L861" s="213" t="s">
        <v>0</v>
      </c>
    </row>
    <row r="862" spans="2:12" x14ac:dyDescent="0.2">
      <c r="B862" s="159"/>
      <c r="C862" s="160"/>
      <c r="D862" s="161"/>
      <c r="E862" s="171"/>
      <c r="F862" s="162"/>
      <c r="G862" s="234" t="s">
        <v>28</v>
      </c>
      <c r="H862" s="163"/>
      <c r="I862" s="163"/>
      <c r="J862" s="164"/>
      <c r="K862" s="212">
        <f t="shared" si="19"/>
        <v>0</v>
      </c>
      <c r="L862" s="213" t="s">
        <v>0</v>
      </c>
    </row>
    <row r="863" spans="2:12" x14ac:dyDescent="0.2">
      <c r="B863" s="159"/>
      <c r="C863" s="160"/>
      <c r="D863" s="161"/>
      <c r="E863" s="171"/>
      <c r="F863" s="162"/>
      <c r="G863" s="234" t="s">
        <v>28</v>
      </c>
      <c r="H863" s="163"/>
      <c r="I863" s="163"/>
      <c r="J863" s="164"/>
      <c r="K863" s="212">
        <f t="shared" si="19"/>
        <v>0</v>
      </c>
      <c r="L863" s="213" t="s">
        <v>0</v>
      </c>
    </row>
    <row r="864" spans="2:12" x14ac:dyDescent="0.2">
      <c r="B864" s="159"/>
      <c r="C864" s="160"/>
      <c r="D864" s="161"/>
      <c r="E864" s="171"/>
      <c r="F864" s="162"/>
      <c r="G864" s="234" t="s">
        <v>28</v>
      </c>
      <c r="H864" s="163"/>
      <c r="I864" s="163"/>
      <c r="J864" s="164"/>
      <c r="K864" s="212">
        <f t="shared" si="19"/>
        <v>0</v>
      </c>
      <c r="L864" s="213" t="s">
        <v>0</v>
      </c>
    </row>
    <row r="865" spans="2:12" x14ac:dyDescent="0.2">
      <c r="B865" s="159"/>
      <c r="C865" s="160"/>
      <c r="D865" s="161"/>
      <c r="E865" s="171"/>
      <c r="F865" s="162"/>
      <c r="G865" s="234" t="s">
        <v>28</v>
      </c>
      <c r="H865" s="163"/>
      <c r="I865" s="163"/>
      <c r="J865" s="164"/>
      <c r="K865" s="212">
        <f t="shared" si="19"/>
        <v>0</v>
      </c>
      <c r="L865" s="213" t="s">
        <v>0</v>
      </c>
    </row>
    <row r="866" spans="2:12" x14ac:dyDescent="0.2">
      <c r="B866" s="159"/>
      <c r="C866" s="160"/>
      <c r="D866" s="161"/>
      <c r="E866" s="171"/>
      <c r="F866" s="162"/>
      <c r="G866" s="234" t="s">
        <v>28</v>
      </c>
      <c r="H866" s="163"/>
      <c r="I866" s="163"/>
      <c r="J866" s="164"/>
      <c r="K866" s="212">
        <f t="shared" si="19"/>
        <v>0</v>
      </c>
      <c r="L866" s="213" t="s">
        <v>0</v>
      </c>
    </row>
    <row r="867" spans="2:12" x14ac:dyDescent="0.2">
      <c r="B867" s="159"/>
      <c r="C867" s="160"/>
      <c r="D867" s="161"/>
      <c r="E867" s="171"/>
      <c r="F867" s="162"/>
      <c r="G867" s="234" t="s">
        <v>28</v>
      </c>
      <c r="H867" s="163"/>
      <c r="I867" s="163"/>
      <c r="J867" s="164"/>
      <c r="K867" s="212">
        <f t="shared" si="19"/>
        <v>0</v>
      </c>
      <c r="L867" s="213" t="s">
        <v>0</v>
      </c>
    </row>
    <row r="868" spans="2:12" x14ac:dyDescent="0.2">
      <c r="B868" s="159"/>
      <c r="C868" s="160"/>
      <c r="D868" s="161"/>
      <c r="E868" s="171"/>
      <c r="F868" s="162"/>
      <c r="G868" s="234" t="s">
        <v>28</v>
      </c>
      <c r="H868" s="163"/>
      <c r="I868" s="163"/>
      <c r="J868" s="164"/>
      <c r="K868" s="212">
        <f t="shared" si="19"/>
        <v>0</v>
      </c>
      <c r="L868" s="213" t="s">
        <v>0</v>
      </c>
    </row>
    <row r="869" spans="2:12" x14ac:dyDescent="0.2">
      <c r="B869" s="159"/>
      <c r="C869" s="160"/>
      <c r="D869" s="161"/>
      <c r="E869" s="171"/>
      <c r="F869" s="162"/>
      <c r="G869" s="234" t="s">
        <v>28</v>
      </c>
      <c r="H869" s="163"/>
      <c r="I869" s="163"/>
      <c r="J869" s="164"/>
      <c r="K869" s="212">
        <f t="shared" si="19"/>
        <v>0</v>
      </c>
      <c r="L869" s="213" t="s">
        <v>0</v>
      </c>
    </row>
    <row r="870" spans="2:12" x14ac:dyDescent="0.2">
      <c r="B870" s="159"/>
      <c r="C870" s="160"/>
      <c r="D870" s="161"/>
      <c r="E870" s="171"/>
      <c r="F870" s="162"/>
      <c r="G870" s="234" t="s">
        <v>28</v>
      </c>
      <c r="H870" s="163"/>
      <c r="I870" s="163"/>
      <c r="J870" s="164"/>
      <c r="K870" s="212">
        <f t="shared" si="19"/>
        <v>0</v>
      </c>
      <c r="L870" s="213" t="s">
        <v>0</v>
      </c>
    </row>
    <row r="871" spans="2:12" x14ac:dyDescent="0.2">
      <c r="B871" s="159"/>
      <c r="C871" s="160"/>
      <c r="D871" s="161"/>
      <c r="E871" s="171"/>
      <c r="F871" s="162"/>
      <c r="G871" s="234" t="s">
        <v>28</v>
      </c>
      <c r="H871" s="163"/>
      <c r="I871" s="163"/>
      <c r="J871" s="164"/>
      <c r="K871" s="212">
        <f t="shared" si="19"/>
        <v>0</v>
      </c>
      <c r="L871" s="213" t="s">
        <v>0</v>
      </c>
    </row>
    <row r="872" spans="2:12" x14ac:dyDescent="0.2">
      <c r="B872" s="159"/>
      <c r="C872" s="160"/>
      <c r="D872" s="161"/>
      <c r="E872" s="171"/>
      <c r="F872" s="162"/>
      <c r="G872" s="234" t="s">
        <v>28</v>
      </c>
      <c r="H872" s="163"/>
      <c r="I872" s="163"/>
      <c r="J872" s="164"/>
      <c r="K872" s="212">
        <f t="shared" si="19"/>
        <v>0</v>
      </c>
      <c r="L872" s="213" t="s">
        <v>0</v>
      </c>
    </row>
    <row r="873" spans="2:12" x14ac:dyDescent="0.2">
      <c r="B873" s="159"/>
      <c r="C873" s="160"/>
      <c r="D873" s="161"/>
      <c r="E873" s="171"/>
      <c r="F873" s="162"/>
      <c r="G873" s="234" t="s">
        <v>28</v>
      </c>
      <c r="H873" s="163"/>
      <c r="I873" s="163"/>
      <c r="J873" s="164"/>
      <c r="K873" s="212">
        <f t="shared" si="19"/>
        <v>0</v>
      </c>
      <c r="L873" s="213" t="s">
        <v>0</v>
      </c>
    </row>
    <row r="874" spans="2:12" x14ac:dyDescent="0.2">
      <c r="B874" s="159"/>
      <c r="C874" s="160"/>
      <c r="D874" s="161"/>
      <c r="E874" s="171"/>
      <c r="F874" s="162"/>
      <c r="G874" s="234" t="s">
        <v>28</v>
      </c>
      <c r="H874" s="163"/>
      <c r="I874" s="163"/>
      <c r="J874" s="164"/>
      <c r="K874" s="212">
        <f t="shared" si="19"/>
        <v>0</v>
      </c>
      <c r="L874" s="213" t="s">
        <v>0</v>
      </c>
    </row>
    <row r="875" spans="2:12" x14ac:dyDescent="0.2">
      <c r="B875" s="159"/>
      <c r="C875" s="160"/>
      <c r="D875" s="161"/>
      <c r="E875" s="171"/>
      <c r="F875" s="162"/>
      <c r="G875" s="234" t="s">
        <v>28</v>
      </c>
      <c r="H875" s="163"/>
      <c r="I875" s="163"/>
      <c r="J875" s="164"/>
      <c r="K875" s="212">
        <f t="shared" si="19"/>
        <v>0</v>
      </c>
      <c r="L875" s="213" t="s">
        <v>0</v>
      </c>
    </row>
    <row r="876" spans="2:12" x14ac:dyDescent="0.2">
      <c r="B876" s="159"/>
      <c r="C876" s="160"/>
      <c r="D876" s="161"/>
      <c r="E876" s="171"/>
      <c r="F876" s="162"/>
      <c r="G876" s="234" t="s">
        <v>28</v>
      </c>
      <c r="H876" s="163"/>
      <c r="I876" s="163"/>
      <c r="J876" s="164"/>
      <c r="K876" s="212">
        <f t="shared" si="19"/>
        <v>0</v>
      </c>
      <c r="L876" s="213" t="s">
        <v>0</v>
      </c>
    </row>
    <row r="877" spans="2:12" x14ac:dyDescent="0.2">
      <c r="B877" s="159"/>
      <c r="C877" s="160"/>
      <c r="D877" s="161"/>
      <c r="E877" s="171"/>
      <c r="F877" s="162"/>
      <c r="G877" s="234" t="s">
        <v>28</v>
      </c>
      <c r="H877" s="163"/>
      <c r="I877" s="163"/>
      <c r="J877" s="164"/>
      <c r="K877" s="212">
        <f t="shared" si="19"/>
        <v>0</v>
      </c>
      <c r="L877" s="213" t="s">
        <v>0</v>
      </c>
    </row>
    <row r="878" spans="2:12" x14ac:dyDescent="0.2">
      <c r="B878" s="159"/>
      <c r="C878" s="160"/>
      <c r="D878" s="161"/>
      <c r="E878" s="171"/>
      <c r="F878" s="162"/>
      <c r="G878" s="234" t="s">
        <v>28</v>
      </c>
      <c r="H878" s="163"/>
      <c r="I878" s="163"/>
      <c r="J878" s="164"/>
      <c r="K878" s="212">
        <f t="shared" si="19"/>
        <v>0</v>
      </c>
      <c r="L878" s="213" t="s">
        <v>0</v>
      </c>
    </row>
    <row r="879" spans="2:12" x14ac:dyDescent="0.2">
      <c r="B879" s="159"/>
      <c r="C879" s="160"/>
      <c r="D879" s="161"/>
      <c r="E879" s="171"/>
      <c r="F879" s="162"/>
      <c r="G879" s="234" t="s">
        <v>28</v>
      </c>
      <c r="H879" s="163"/>
      <c r="I879" s="163"/>
      <c r="J879" s="164"/>
      <c r="K879" s="212">
        <f t="shared" si="19"/>
        <v>0</v>
      </c>
      <c r="L879" s="213" t="s">
        <v>0</v>
      </c>
    </row>
    <row r="880" spans="2:12" x14ac:dyDescent="0.2">
      <c r="B880" s="159"/>
      <c r="C880" s="160"/>
      <c r="D880" s="161"/>
      <c r="E880" s="171"/>
      <c r="F880" s="162"/>
      <c r="G880" s="234" t="s">
        <v>28</v>
      </c>
      <c r="H880" s="163"/>
      <c r="I880" s="163"/>
      <c r="J880" s="164"/>
      <c r="K880" s="212">
        <f t="shared" si="19"/>
        <v>0</v>
      </c>
      <c r="L880" s="213" t="s">
        <v>0</v>
      </c>
    </row>
    <row r="881" spans="2:12" x14ac:dyDescent="0.2">
      <c r="B881" s="159"/>
      <c r="C881" s="160"/>
      <c r="D881" s="161"/>
      <c r="E881" s="171"/>
      <c r="F881" s="162"/>
      <c r="G881" s="234" t="s">
        <v>28</v>
      </c>
      <c r="H881" s="163"/>
      <c r="I881" s="163"/>
      <c r="J881" s="164"/>
      <c r="K881" s="212">
        <f t="shared" si="19"/>
        <v>0</v>
      </c>
      <c r="L881" s="213" t="s">
        <v>0</v>
      </c>
    </row>
    <row r="882" spans="2:12" x14ac:dyDescent="0.2">
      <c r="B882" s="159"/>
      <c r="C882" s="160"/>
      <c r="D882" s="161"/>
      <c r="E882" s="171"/>
      <c r="F882" s="162"/>
      <c r="G882" s="234" t="s">
        <v>28</v>
      </c>
      <c r="H882" s="163"/>
      <c r="I882" s="163"/>
      <c r="J882" s="164"/>
      <c r="K882" s="212">
        <f t="shared" si="19"/>
        <v>0</v>
      </c>
      <c r="L882" s="213" t="s">
        <v>0</v>
      </c>
    </row>
    <row r="883" spans="2:12" x14ac:dyDescent="0.2">
      <c r="B883" s="159"/>
      <c r="C883" s="160"/>
      <c r="D883" s="161"/>
      <c r="E883" s="171"/>
      <c r="F883" s="162"/>
      <c r="G883" s="234" t="s">
        <v>28</v>
      </c>
      <c r="H883" s="163"/>
      <c r="I883" s="163"/>
      <c r="J883" s="164"/>
      <c r="K883" s="212">
        <f t="shared" si="19"/>
        <v>0</v>
      </c>
      <c r="L883" s="213" t="s">
        <v>0</v>
      </c>
    </row>
    <row r="884" spans="2:12" x14ac:dyDescent="0.2">
      <c r="B884" s="159"/>
      <c r="C884" s="160"/>
      <c r="D884" s="161"/>
      <c r="E884" s="171"/>
      <c r="F884" s="162"/>
      <c r="G884" s="234" t="s">
        <v>28</v>
      </c>
      <c r="H884" s="163"/>
      <c r="I884" s="163"/>
      <c r="J884" s="164"/>
      <c r="K884" s="212">
        <f t="shared" si="19"/>
        <v>0</v>
      </c>
      <c r="L884" s="213" t="s">
        <v>0</v>
      </c>
    </row>
    <row r="885" spans="2:12" x14ac:dyDescent="0.2">
      <c r="B885" s="159"/>
      <c r="C885" s="160"/>
      <c r="D885" s="161"/>
      <c r="E885" s="171"/>
      <c r="F885" s="162"/>
      <c r="G885" s="234" t="s">
        <v>28</v>
      </c>
      <c r="H885" s="163"/>
      <c r="I885" s="163"/>
      <c r="J885" s="164"/>
      <c r="K885" s="212">
        <f t="shared" si="19"/>
        <v>0</v>
      </c>
      <c r="L885" s="213" t="s">
        <v>0</v>
      </c>
    </row>
    <row r="886" spans="2:12" x14ac:dyDescent="0.2">
      <c r="B886" s="159"/>
      <c r="C886" s="160"/>
      <c r="D886" s="161"/>
      <c r="E886" s="171"/>
      <c r="F886" s="162"/>
      <c r="G886" s="234" t="s">
        <v>28</v>
      </c>
      <c r="H886" s="163"/>
      <c r="I886" s="163"/>
      <c r="J886" s="164"/>
      <c r="K886" s="212">
        <f t="shared" si="19"/>
        <v>0</v>
      </c>
      <c r="L886" s="213" t="s">
        <v>0</v>
      </c>
    </row>
    <row r="887" spans="2:12" x14ac:dyDescent="0.2">
      <c r="B887" s="159"/>
      <c r="C887" s="160"/>
      <c r="D887" s="161"/>
      <c r="E887" s="171"/>
      <c r="F887" s="162"/>
      <c r="G887" s="234" t="s">
        <v>28</v>
      </c>
      <c r="H887" s="163"/>
      <c r="I887" s="163"/>
      <c r="J887" s="164"/>
      <c r="K887" s="212">
        <f t="shared" si="19"/>
        <v>0</v>
      </c>
      <c r="L887" s="213" t="s">
        <v>0</v>
      </c>
    </row>
    <row r="888" spans="2:12" x14ac:dyDescent="0.2">
      <c r="B888" s="159"/>
      <c r="C888" s="160"/>
      <c r="D888" s="161"/>
      <c r="E888" s="171"/>
      <c r="F888" s="162"/>
      <c r="G888" s="234" t="s">
        <v>28</v>
      </c>
      <c r="H888" s="163"/>
      <c r="I888" s="163"/>
      <c r="J888" s="164"/>
      <c r="K888" s="212">
        <f t="shared" si="19"/>
        <v>0</v>
      </c>
      <c r="L888" s="213" t="s">
        <v>0</v>
      </c>
    </row>
    <row r="889" spans="2:12" x14ac:dyDescent="0.2">
      <c r="B889" s="159"/>
      <c r="C889" s="160"/>
      <c r="D889" s="161"/>
      <c r="E889" s="171"/>
      <c r="F889" s="162"/>
      <c r="G889" s="234" t="s">
        <v>28</v>
      </c>
      <c r="H889" s="163"/>
      <c r="I889" s="163"/>
      <c r="J889" s="164"/>
      <c r="K889" s="212">
        <f t="shared" si="19"/>
        <v>0</v>
      </c>
      <c r="L889" s="213" t="s">
        <v>0</v>
      </c>
    </row>
    <row r="890" spans="2:12" x14ac:dyDescent="0.2">
      <c r="B890" s="159"/>
      <c r="C890" s="160"/>
      <c r="D890" s="161"/>
      <c r="E890" s="171"/>
      <c r="F890" s="162"/>
      <c r="G890" s="234" t="s">
        <v>28</v>
      </c>
      <c r="H890" s="163"/>
      <c r="I890" s="163"/>
      <c r="J890" s="164"/>
      <c r="K890" s="212">
        <f t="shared" si="19"/>
        <v>0</v>
      </c>
      <c r="L890" s="213" t="s">
        <v>0</v>
      </c>
    </row>
    <row r="891" spans="2:12" x14ac:dyDescent="0.2">
      <c r="B891" s="159"/>
      <c r="C891" s="160"/>
      <c r="D891" s="161"/>
      <c r="E891" s="171"/>
      <c r="F891" s="162"/>
      <c r="G891" s="234" t="s">
        <v>28</v>
      </c>
      <c r="H891" s="163"/>
      <c r="I891" s="163"/>
      <c r="J891" s="164"/>
      <c r="K891" s="212">
        <f t="shared" si="19"/>
        <v>0</v>
      </c>
      <c r="L891" s="213" t="s">
        <v>0</v>
      </c>
    </row>
    <row r="892" spans="2:12" x14ac:dyDescent="0.2">
      <c r="B892" s="159"/>
      <c r="C892" s="160"/>
      <c r="D892" s="161"/>
      <c r="E892" s="171"/>
      <c r="F892" s="162"/>
      <c r="G892" s="234" t="s">
        <v>28</v>
      </c>
      <c r="H892" s="163"/>
      <c r="I892" s="163"/>
      <c r="J892" s="164"/>
      <c r="K892" s="212">
        <f t="shared" si="19"/>
        <v>0</v>
      </c>
      <c r="L892" s="213" t="s">
        <v>0</v>
      </c>
    </row>
    <row r="893" spans="2:12" x14ac:dyDescent="0.2">
      <c r="B893" s="159"/>
      <c r="C893" s="160"/>
      <c r="D893" s="161"/>
      <c r="E893" s="171"/>
      <c r="F893" s="162"/>
      <c r="G893" s="234" t="s">
        <v>28</v>
      </c>
      <c r="H893" s="163"/>
      <c r="I893" s="163"/>
      <c r="J893" s="164"/>
      <c r="K893" s="212">
        <f t="shared" si="19"/>
        <v>0</v>
      </c>
      <c r="L893" s="213" t="s">
        <v>0</v>
      </c>
    </row>
    <row r="894" spans="2:12" x14ac:dyDescent="0.2">
      <c r="B894" s="159"/>
      <c r="C894" s="160"/>
      <c r="D894" s="161"/>
      <c r="E894" s="171"/>
      <c r="F894" s="162"/>
      <c r="G894" s="234" t="s">
        <v>28</v>
      </c>
      <c r="H894" s="163"/>
      <c r="I894" s="163"/>
      <c r="J894" s="164"/>
      <c r="K894" s="212">
        <f t="shared" si="19"/>
        <v>0</v>
      </c>
      <c r="L894" s="213" t="s">
        <v>0</v>
      </c>
    </row>
    <row r="895" spans="2:12" x14ac:dyDescent="0.2">
      <c r="B895" s="159"/>
      <c r="C895" s="160"/>
      <c r="D895" s="161"/>
      <c r="E895" s="171"/>
      <c r="F895" s="162"/>
      <c r="G895" s="234" t="s">
        <v>28</v>
      </c>
      <c r="H895" s="163"/>
      <c r="I895" s="163"/>
      <c r="J895" s="164"/>
      <c r="K895" s="212">
        <f t="shared" si="19"/>
        <v>0</v>
      </c>
      <c r="L895" s="213" t="s">
        <v>0</v>
      </c>
    </row>
    <row r="896" spans="2:12" x14ac:dyDescent="0.2">
      <c r="B896" s="159"/>
      <c r="C896" s="160"/>
      <c r="D896" s="161"/>
      <c r="E896" s="171"/>
      <c r="F896" s="162"/>
      <c r="G896" s="234" t="s">
        <v>28</v>
      </c>
      <c r="H896" s="163"/>
      <c r="I896" s="163"/>
      <c r="J896" s="164"/>
      <c r="K896" s="212">
        <f t="shared" si="19"/>
        <v>0</v>
      </c>
      <c r="L896" s="213" t="s">
        <v>0</v>
      </c>
    </row>
    <row r="897" spans="2:12" x14ac:dyDescent="0.2">
      <c r="B897" s="159"/>
      <c r="C897" s="160"/>
      <c r="D897" s="161"/>
      <c r="E897" s="171"/>
      <c r="F897" s="162"/>
      <c r="G897" s="234" t="s">
        <v>28</v>
      </c>
      <c r="H897" s="163"/>
      <c r="I897" s="163"/>
      <c r="J897" s="164"/>
      <c r="K897" s="212">
        <f t="shared" si="19"/>
        <v>0</v>
      </c>
      <c r="L897" s="213" t="s">
        <v>0</v>
      </c>
    </row>
    <row r="898" spans="2:12" x14ac:dyDescent="0.2">
      <c r="B898" s="159"/>
      <c r="C898" s="160"/>
      <c r="D898" s="161"/>
      <c r="E898" s="171"/>
      <c r="F898" s="162"/>
      <c r="G898" s="234" t="s">
        <v>28</v>
      </c>
      <c r="H898" s="163"/>
      <c r="I898" s="163"/>
      <c r="J898" s="164"/>
      <c r="K898" s="212">
        <f t="shared" si="19"/>
        <v>0</v>
      </c>
      <c r="L898" s="213" t="s">
        <v>0</v>
      </c>
    </row>
    <row r="899" spans="2:12" x14ac:dyDescent="0.2">
      <c r="B899" s="159"/>
      <c r="C899" s="160"/>
      <c r="D899" s="161"/>
      <c r="E899" s="171"/>
      <c r="F899" s="162"/>
      <c r="G899" s="234" t="s">
        <v>28</v>
      </c>
      <c r="H899" s="163"/>
      <c r="I899" s="163"/>
      <c r="J899" s="164"/>
      <c r="K899" s="212">
        <f t="shared" si="19"/>
        <v>0</v>
      </c>
      <c r="L899" s="213" t="s">
        <v>0</v>
      </c>
    </row>
    <row r="900" spans="2:12" x14ac:dyDescent="0.2">
      <c r="B900" s="159"/>
      <c r="C900" s="160"/>
      <c r="D900" s="161"/>
      <c r="E900" s="171"/>
      <c r="F900" s="162"/>
      <c r="G900" s="234" t="s">
        <v>28</v>
      </c>
      <c r="H900" s="163"/>
      <c r="I900" s="163"/>
      <c r="J900" s="164"/>
      <c r="K900" s="212">
        <f t="shared" si="19"/>
        <v>0</v>
      </c>
      <c r="L900" s="213" t="s">
        <v>0</v>
      </c>
    </row>
    <row r="901" spans="2:12" x14ac:dyDescent="0.2">
      <c r="B901" s="159"/>
      <c r="C901" s="160"/>
      <c r="D901" s="161"/>
      <c r="E901" s="171"/>
      <c r="F901" s="162"/>
      <c r="G901" s="234" t="s">
        <v>28</v>
      </c>
      <c r="H901" s="163"/>
      <c r="I901" s="163"/>
      <c r="J901" s="164"/>
      <c r="K901" s="212">
        <f t="shared" si="19"/>
        <v>0</v>
      </c>
      <c r="L901" s="213" t="s">
        <v>0</v>
      </c>
    </row>
    <row r="902" spans="2:12" x14ac:dyDescent="0.2">
      <c r="B902" s="159"/>
      <c r="C902" s="160"/>
      <c r="D902" s="161"/>
      <c r="E902" s="171"/>
      <c r="F902" s="162"/>
      <c r="G902" s="234" t="s">
        <v>28</v>
      </c>
      <c r="H902" s="163"/>
      <c r="I902" s="163"/>
      <c r="J902" s="164"/>
      <c r="K902" s="212">
        <f t="shared" si="19"/>
        <v>0</v>
      </c>
      <c r="L902" s="213" t="s">
        <v>0</v>
      </c>
    </row>
    <row r="903" spans="2:12" x14ac:dyDescent="0.2">
      <c r="B903" s="159"/>
      <c r="C903" s="160"/>
      <c r="D903" s="161"/>
      <c r="E903" s="171"/>
      <c r="F903" s="162"/>
      <c r="G903" s="234" t="s">
        <v>28</v>
      </c>
      <c r="H903" s="163"/>
      <c r="I903" s="163"/>
      <c r="J903" s="164"/>
      <c r="K903" s="212">
        <f t="shared" si="19"/>
        <v>0</v>
      </c>
      <c r="L903" s="213" t="s">
        <v>0</v>
      </c>
    </row>
    <row r="904" spans="2:12" x14ac:dyDescent="0.2">
      <c r="B904" s="159"/>
      <c r="C904" s="160"/>
      <c r="D904" s="161"/>
      <c r="E904" s="171"/>
      <c r="F904" s="162"/>
      <c r="G904" s="234" t="s">
        <v>28</v>
      </c>
      <c r="H904" s="163"/>
      <c r="I904" s="163"/>
      <c r="J904" s="164"/>
      <c r="K904" s="212">
        <f t="shared" si="19"/>
        <v>0</v>
      </c>
      <c r="L904" s="213" t="s">
        <v>0</v>
      </c>
    </row>
    <row r="905" spans="2:12" x14ac:dyDescent="0.2">
      <c r="B905" s="159"/>
      <c r="C905" s="160"/>
      <c r="D905" s="161"/>
      <c r="E905" s="171"/>
      <c r="F905" s="162"/>
      <c r="G905" s="234" t="s">
        <v>28</v>
      </c>
      <c r="H905" s="163"/>
      <c r="I905" s="163"/>
      <c r="J905" s="164"/>
      <c r="K905" s="212">
        <f t="shared" si="19"/>
        <v>0</v>
      </c>
      <c r="L905" s="213" t="s">
        <v>0</v>
      </c>
    </row>
    <row r="906" spans="2:12" x14ac:dyDescent="0.2">
      <c r="B906" s="159"/>
      <c r="C906" s="160"/>
      <c r="D906" s="161"/>
      <c r="E906" s="171"/>
      <c r="F906" s="162"/>
      <c r="G906" s="234" t="s">
        <v>28</v>
      </c>
      <c r="H906" s="163"/>
      <c r="I906" s="163"/>
      <c r="J906" s="164"/>
      <c r="K906" s="212">
        <f t="shared" si="19"/>
        <v>0</v>
      </c>
      <c r="L906" s="213" t="s">
        <v>0</v>
      </c>
    </row>
    <row r="907" spans="2:12" x14ac:dyDescent="0.2">
      <c r="B907" s="159"/>
      <c r="C907" s="160"/>
      <c r="D907" s="161"/>
      <c r="E907" s="171"/>
      <c r="F907" s="162"/>
      <c r="G907" s="234" t="s">
        <v>28</v>
      </c>
      <c r="H907" s="163"/>
      <c r="I907" s="163"/>
      <c r="J907" s="164"/>
      <c r="K907" s="212">
        <f t="shared" si="19"/>
        <v>0</v>
      </c>
      <c r="L907" s="213" t="s">
        <v>0</v>
      </c>
    </row>
    <row r="908" spans="2:12" x14ac:dyDescent="0.2">
      <c r="B908" s="159"/>
      <c r="C908" s="160"/>
      <c r="D908" s="161"/>
      <c r="E908" s="171"/>
      <c r="F908" s="162"/>
      <c r="G908" s="234" t="s">
        <v>28</v>
      </c>
      <c r="H908" s="163"/>
      <c r="I908" s="163"/>
      <c r="J908" s="164"/>
      <c r="K908" s="212">
        <f t="shared" si="19"/>
        <v>0</v>
      </c>
      <c r="L908" s="213" t="s">
        <v>0</v>
      </c>
    </row>
    <row r="909" spans="2:12" x14ac:dyDescent="0.2">
      <c r="B909" s="159"/>
      <c r="C909" s="160"/>
      <c r="D909" s="161"/>
      <c r="E909" s="171"/>
      <c r="F909" s="162"/>
      <c r="G909" s="234" t="s">
        <v>28</v>
      </c>
      <c r="H909" s="163"/>
      <c r="I909" s="163"/>
      <c r="J909" s="164"/>
      <c r="K909" s="212">
        <f t="shared" si="19"/>
        <v>0</v>
      </c>
      <c r="L909" s="213" t="s">
        <v>0</v>
      </c>
    </row>
    <row r="910" spans="2:12" x14ac:dyDescent="0.2">
      <c r="B910" s="159"/>
      <c r="C910" s="160"/>
      <c r="D910" s="161"/>
      <c r="E910" s="171"/>
      <c r="F910" s="162"/>
      <c r="G910" s="234" t="s">
        <v>28</v>
      </c>
      <c r="H910" s="163"/>
      <c r="I910" s="163"/>
      <c r="J910" s="164"/>
      <c r="K910" s="212">
        <f t="shared" si="19"/>
        <v>0</v>
      </c>
      <c r="L910" s="213" t="s">
        <v>0</v>
      </c>
    </row>
    <row r="911" spans="2:12" x14ac:dyDescent="0.2">
      <c r="B911" s="159"/>
      <c r="C911" s="160"/>
      <c r="D911" s="161"/>
      <c r="E911" s="171"/>
      <c r="F911" s="162"/>
      <c r="G911" s="234" t="s">
        <v>28</v>
      </c>
      <c r="H911" s="163"/>
      <c r="I911" s="163"/>
      <c r="J911" s="164"/>
      <c r="K911" s="212">
        <f t="shared" si="19"/>
        <v>0</v>
      </c>
      <c r="L911" s="213" t="s">
        <v>0</v>
      </c>
    </row>
    <row r="912" spans="2:12" x14ac:dyDescent="0.2">
      <c r="B912" s="159"/>
      <c r="C912" s="160"/>
      <c r="D912" s="161"/>
      <c r="E912" s="171"/>
      <c r="F912" s="162"/>
      <c r="G912" s="234" t="s">
        <v>28</v>
      </c>
      <c r="H912" s="163"/>
      <c r="I912" s="163"/>
      <c r="J912" s="164"/>
      <c r="K912" s="212">
        <f t="shared" si="19"/>
        <v>0</v>
      </c>
      <c r="L912" s="213" t="s">
        <v>0</v>
      </c>
    </row>
    <row r="913" spans="2:12" x14ac:dyDescent="0.2">
      <c r="B913" s="159"/>
      <c r="C913" s="160"/>
      <c r="D913" s="161"/>
      <c r="E913" s="171"/>
      <c r="F913" s="162"/>
      <c r="G913" s="234" t="s">
        <v>28</v>
      </c>
      <c r="H913" s="163"/>
      <c r="I913" s="163"/>
      <c r="J913" s="164"/>
      <c r="K913" s="212">
        <f t="shared" si="19"/>
        <v>0</v>
      </c>
      <c r="L913" s="213" t="s">
        <v>0</v>
      </c>
    </row>
    <row r="914" spans="2:12" x14ac:dyDescent="0.2">
      <c r="B914" s="159"/>
      <c r="C914" s="160"/>
      <c r="D914" s="161"/>
      <c r="E914" s="171"/>
      <c r="F914" s="162"/>
      <c r="G914" s="234" t="s">
        <v>28</v>
      </c>
      <c r="H914" s="163"/>
      <c r="I914" s="163"/>
      <c r="J914" s="164"/>
      <c r="K914" s="212">
        <f t="shared" si="19"/>
        <v>0</v>
      </c>
      <c r="L914" s="213" t="s">
        <v>0</v>
      </c>
    </row>
    <row r="915" spans="2:12" x14ac:dyDescent="0.2">
      <c r="B915" s="159"/>
      <c r="C915" s="160"/>
      <c r="D915" s="161"/>
      <c r="E915" s="171"/>
      <c r="F915" s="162"/>
      <c r="G915" s="234" t="s">
        <v>28</v>
      </c>
      <c r="H915" s="163"/>
      <c r="I915" s="163"/>
      <c r="J915" s="164"/>
      <c r="K915" s="212">
        <f t="shared" si="19"/>
        <v>0</v>
      </c>
      <c r="L915" s="213" t="s">
        <v>0</v>
      </c>
    </row>
    <row r="916" spans="2:12" x14ac:dyDescent="0.2">
      <c r="B916" s="159"/>
      <c r="C916" s="160"/>
      <c r="D916" s="161"/>
      <c r="E916" s="171"/>
      <c r="F916" s="162"/>
      <c r="G916" s="234" t="s">
        <v>28</v>
      </c>
      <c r="H916" s="163"/>
      <c r="I916" s="163"/>
      <c r="J916" s="164"/>
      <c r="K916" s="212">
        <f t="shared" si="19"/>
        <v>0</v>
      </c>
      <c r="L916" s="213" t="s">
        <v>0</v>
      </c>
    </row>
    <row r="917" spans="2:12" x14ac:dyDescent="0.2">
      <c r="B917" s="159"/>
      <c r="C917" s="160"/>
      <c r="D917" s="161"/>
      <c r="E917" s="171"/>
      <c r="F917" s="162"/>
      <c r="G917" s="234" t="s">
        <v>28</v>
      </c>
      <c r="H917" s="163"/>
      <c r="I917" s="163"/>
      <c r="J917" s="164"/>
      <c r="K917" s="212">
        <f t="shared" ref="K917:K980" si="20">F917*H917</f>
        <v>0</v>
      </c>
      <c r="L917" s="213" t="s">
        <v>0</v>
      </c>
    </row>
    <row r="918" spans="2:12" x14ac:dyDescent="0.2">
      <c r="B918" s="159"/>
      <c r="C918" s="160"/>
      <c r="D918" s="161"/>
      <c r="E918" s="171"/>
      <c r="F918" s="162"/>
      <c r="G918" s="234" t="s">
        <v>28</v>
      </c>
      <c r="H918" s="163"/>
      <c r="I918" s="163"/>
      <c r="J918" s="164"/>
      <c r="K918" s="212">
        <f t="shared" si="20"/>
        <v>0</v>
      </c>
      <c r="L918" s="213" t="s">
        <v>0</v>
      </c>
    </row>
    <row r="919" spans="2:12" x14ac:dyDescent="0.2">
      <c r="B919" s="159"/>
      <c r="C919" s="160"/>
      <c r="D919" s="161"/>
      <c r="E919" s="171"/>
      <c r="F919" s="162"/>
      <c r="G919" s="234" t="s">
        <v>28</v>
      </c>
      <c r="H919" s="163"/>
      <c r="I919" s="163"/>
      <c r="J919" s="164"/>
      <c r="K919" s="212">
        <f t="shared" si="20"/>
        <v>0</v>
      </c>
      <c r="L919" s="213" t="s">
        <v>0</v>
      </c>
    </row>
    <row r="920" spans="2:12" x14ac:dyDescent="0.2">
      <c r="B920" s="159"/>
      <c r="C920" s="160"/>
      <c r="D920" s="161"/>
      <c r="E920" s="171"/>
      <c r="F920" s="162"/>
      <c r="G920" s="234" t="s">
        <v>28</v>
      </c>
      <c r="H920" s="163"/>
      <c r="I920" s="163"/>
      <c r="J920" s="164"/>
      <c r="K920" s="212">
        <f t="shared" si="20"/>
        <v>0</v>
      </c>
      <c r="L920" s="213" t="s">
        <v>0</v>
      </c>
    </row>
    <row r="921" spans="2:12" x14ac:dyDescent="0.2">
      <c r="B921" s="159"/>
      <c r="C921" s="160"/>
      <c r="D921" s="161"/>
      <c r="E921" s="171"/>
      <c r="F921" s="162"/>
      <c r="G921" s="234" t="s">
        <v>28</v>
      </c>
      <c r="H921" s="163"/>
      <c r="I921" s="163"/>
      <c r="J921" s="164"/>
      <c r="K921" s="212">
        <f t="shared" si="20"/>
        <v>0</v>
      </c>
      <c r="L921" s="213" t="s">
        <v>0</v>
      </c>
    </row>
    <row r="922" spans="2:12" x14ac:dyDescent="0.2">
      <c r="B922" s="159"/>
      <c r="C922" s="160"/>
      <c r="D922" s="161"/>
      <c r="E922" s="171"/>
      <c r="F922" s="162"/>
      <c r="G922" s="234" t="s">
        <v>28</v>
      </c>
      <c r="H922" s="163"/>
      <c r="I922" s="163"/>
      <c r="J922" s="164"/>
      <c r="K922" s="212">
        <f t="shared" si="20"/>
        <v>0</v>
      </c>
      <c r="L922" s="213" t="s">
        <v>0</v>
      </c>
    </row>
    <row r="923" spans="2:12" x14ac:dyDescent="0.2">
      <c r="B923" s="159"/>
      <c r="C923" s="160"/>
      <c r="D923" s="161"/>
      <c r="E923" s="171"/>
      <c r="F923" s="162"/>
      <c r="G923" s="234" t="s">
        <v>28</v>
      </c>
      <c r="H923" s="163"/>
      <c r="I923" s="163"/>
      <c r="J923" s="164"/>
      <c r="K923" s="212">
        <f t="shared" si="20"/>
        <v>0</v>
      </c>
      <c r="L923" s="213" t="s">
        <v>0</v>
      </c>
    </row>
    <row r="924" spans="2:12" x14ac:dyDescent="0.2">
      <c r="B924" s="159"/>
      <c r="C924" s="160"/>
      <c r="D924" s="161"/>
      <c r="E924" s="171"/>
      <c r="F924" s="162"/>
      <c r="G924" s="234" t="s">
        <v>28</v>
      </c>
      <c r="H924" s="163"/>
      <c r="I924" s="163"/>
      <c r="J924" s="164"/>
      <c r="K924" s="212">
        <f t="shared" si="20"/>
        <v>0</v>
      </c>
      <c r="L924" s="213" t="s">
        <v>0</v>
      </c>
    </row>
    <row r="925" spans="2:12" x14ac:dyDescent="0.2">
      <c r="B925" s="159"/>
      <c r="C925" s="160"/>
      <c r="D925" s="161"/>
      <c r="E925" s="171"/>
      <c r="F925" s="162"/>
      <c r="G925" s="234" t="s">
        <v>28</v>
      </c>
      <c r="H925" s="163"/>
      <c r="I925" s="163"/>
      <c r="J925" s="164"/>
      <c r="K925" s="212">
        <f t="shared" si="20"/>
        <v>0</v>
      </c>
      <c r="L925" s="213" t="s">
        <v>0</v>
      </c>
    </row>
    <row r="926" spans="2:12" x14ac:dyDescent="0.2">
      <c r="B926" s="159"/>
      <c r="C926" s="160"/>
      <c r="D926" s="161"/>
      <c r="E926" s="171"/>
      <c r="F926" s="162"/>
      <c r="G926" s="234" t="s">
        <v>28</v>
      </c>
      <c r="H926" s="163"/>
      <c r="I926" s="163"/>
      <c r="J926" s="164"/>
      <c r="K926" s="212">
        <f t="shared" si="20"/>
        <v>0</v>
      </c>
      <c r="L926" s="213" t="s">
        <v>0</v>
      </c>
    </row>
    <row r="927" spans="2:12" x14ac:dyDescent="0.2">
      <c r="B927" s="159"/>
      <c r="C927" s="160"/>
      <c r="D927" s="161"/>
      <c r="E927" s="171"/>
      <c r="F927" s="162"/>
      <c r="G927" s="234" t="s">
        <v>28</v>
      </c>
      <c r="H927" s="163"/>
      <c r="I927" s="163"/>
      <c r="J927" s="164"/>
      <c r="K927" s="212">
        <f t="shared" si="20"/>
        <v>0</v>
      </c>
      <c r="L927" s="213" t="s">
        <v>0</v>
      </c>
    </row>
    <row r="928" spans="2:12" x14ac:dyDescent="0.2">
      <c r="B928" s="159"/>
      <c r="C928" s="160"/>
      <c r="D928" s="161"/>
      <c r="E928" s="171"/>
      <c r="F928" s="162"/>
      <c r="G928" s="234" t="s">
        <v>28</v>
      </c>
      <c r="H928" s="163"/>
      <c r="I928" s="163"/>
      <c r="J928" s="164"/>
      <c r="K928" s="212">
        <f t="shared" si="20"/>
        <v>0</v>
      </c>
      <c r="L928" s="213" t="s">
        <v>0</v>
      </c>
    </row>
    <row r="929" spans="2:12" x14ac:dyDescent="0.2">
      <c r="B929" s="159"/>
      <c r="C929" s="160"/>
      <c r="D929" s="161"/>
      <c r="E929" s="171"/>
      <c r="F929" s="162"/>
      <c r="G929" s="234" t="s">
        <v>28</v>
      </c>
      <c r="H929" s="163"/>
      <c r="I929" s="163"/>
      <c r="J929" s="164"/>
      <c r="K929" s="212">
        <f t="shared" si="20"/>
        <v>0</v>
      </c>
      <c r="L929" s="213" t="s">
        <v>0</v>
      </c>
    </row>
    <row r="930" spans="2:12" x14ac:dyDescent="0.2">
      <c r="B930" s="159"/>
      <c r="C930" s="160"/>
      <c r="D930" s="161"/>
      <c r="E930" s="171"/>
      <c r="F930" s="162"/>
      <c r="G930" s="234" t="s">
        <v>28</v>
      </c>
      <c r="H930" s="163"/>
      <c r="I930" s="163"/>
      <c r="J930" s="164"/>
      <c r="K930" s="212">
        <f t="shared" si="20"/>
        <v>0</v>
      </c>
      <c r="L930" s="213" t="s">
        <v>0</v>
      </c>
    </row>
    <row r="931" spans="2:12" x14ac:dyDescent="0.2">
      <c r="B931" s="159"/>
      <c r="C931" s="160"/>
      <c r="D931" s="161"/>
      <c r="E931" s="171"/>
      <c r="F931" s="162"/>
      <c r="G931" s="234" t="s">
        <v>28</v>
      </c>
      <c r="H931" s="163"/>
      <c r="I931" s="163"/>
      <c r="J931" s="164"/>
      <c r="K931" s="212">
        <f t="shared" si="20"/>
        <v>0</v>
      </c>
      <c r="L931" s="213" t="s">
        <v>0</v>
      </c>
    </row>
    <row r="932" spans="2:12" x14ac:dyDescent="0.2">
      <c r="B932" s="159"/>
      <c r="C932" s="160"/>
      <c r="D932" s="161"/>
      <c r="E932" s="171"/>
      <c r="F932" s="162"/>
      <c r="G932" s="234" t="s">
        <v>28</v>
      </c>
      <c r="H932" s="163"/>
      <c r="I932" s="163"/>
      <c r="J932" s="164"/>
      <c r="K932" s="212">
        <f t="shared" si="20"/>
        <v>0</v>
      </c>
      <c r="L932" s="213" t="s">
        <v>0</v>
      </c>
    </row>
    <row r="933" spans="2:12" x14ac:dyDescent="0.2">
      <c r="B933" s="159"/>
      <c r="C933" s="160"/>
      <c r="D933" s="161"/>
      <c r="E933" s="171"/>
      <c r="F933" s="162"/>
      <c r="G933" s="234" t="s">
        <v>28</v>
      </c>
      <c r="H933" s="163"/>
      <c r="I933" s="163"/>
      <c r="J933" s="164"/>
      <c r="K933" s="212">
        <f t="shared" si="20"/>
        <v>0</v>
      </c>
      <c r="L933" s="213" t="s">
        <v>0</v>
      </c>
    </row>
    <row r="934" spans="2:12" x14ac:dyDescent="0.2">
      <c r="B934" s="159"/>
      <c r="C934" s="160"/>
      <c r="D934" s="161"/>
      <c r="E934" s="171"/>
      <c r="F934" s="162"/>
      <c r="G934" s="234" t="s">
        <v>28</v>
      </c>
      <c r="H934" s="163"/>
      <c r="I934" s="163"/>
      <c r="J934" s="164"/>
      <c r="K934" s="212">
        <f t="shared" si="20"/>
        <v>0</v>
      </c>
      <c r="L934" s="213" t="s">
        <v>0</v>
      </c>
    </row>
    <row r="935" spans="2:12" x14ac:dyDescent="0.2">
      <c r="B935" s="159"/>
      <c r="C935" s="160"/>
      <c r="D935" s="161"/>
      <c r="E935" s="171"/>
      <c r="F935" s="162"/>
      <c r="G935" s="234" t="s">
        <v>28</v>
      </c>
      <c r="H935" s="163"/>
      <c r="I935" s="163"/>
      <c r="J935" s="164"/>
      <c r="K935" s="212">
        <f t="shared" si="20"/>
        <v>0</v>
      </c>
      <c r="L935" s="213" t="s">
        <v>0</v>
      </c>
    </row>
    <row r="936" spans="2:12" x14ac:dyDescent="0.2">
      <c r="B936" s="159"/>
      <c r="C936" s="160"/>
      <c r="D936" s="161"/>
      <c r="E936" s="171"/>
      <c r="F936" s="162"/>
      <c r="G936" s="234" t="s">
        <v>28</v>
      </c>
      <c r="H936" s="163"/>
      <c r="I936" s="163"/>
      <c r="J936" s="164"/>
      <c r="K936" s="212">
        <f t="shared" si="20"/>
        <v>0</v>
      </c>
      <c r="L936" s="213" t="s">
        <v>0</v>
      </c>
    </row>
    <row r="937" spans="2:12" x14ac:dyDescent="0.2">
      <c r="B937" s="159"/>
      <c r="C937" s="160"/>
      <c r="D937" s="161"/>
      <c r="E937" s="171"/>
      <c r="F937" s="162"/>
      <c r="G937" s="234" t="s">
        <v>28</v>
      </c>
      <c r="H937" s="163"/>
      <c r="I937" s="163"/>
      <c r="J937" s="164"/>
      <c r="K937" s="212">
        <f t="shared" si="20"/>
        <v>0</v>
      </c>
      <c r="L937" s="213" t="s">
        <v>0</v>
      </c>
    </row>
    <row r="938" spans="2:12" x14ac:dyDescent="0.2">
      <c r="B938" s="159"/>
      <c r="C938" s="160"/>
      <c r="D938" s="161"/>
      <c r="E938" s="171"/>
      <c r="F938" s="162"/>
      <c r="G938" s="234" t="s">
        <v>28</v>
      </c>
      <c r="H938" s="163"/>
      <c r="I938" s="163"/>
      <c r="J938" s="164"/>
      <c r="K938" s="212">
        <f t="shared" si="20"/>
        <v>0</v>
      </c>
      <c r="L938" s="213" t="s">
        <v>0</v>
      </c>
    </row>
    <row r="939" spans="2:12" x14ac:dyDescent="0.2">
      <c r="B939" s="159"/>
      <c r="C939" s="160"/>
      <c r="D939" s="161"/>
      <c r="E939" s="171"/>
      <c r="F939" s="162"/>
      <c r="G939" s="234" t="s">
        <v>28</v>
      </c>
      <c r="H939" s="163"/>
      <c r="I939" s="163"/>
      <c r="J939" s="164"/>
      <c r="K939" s="212">
        <f t="shared" si="20"/>
        <v>0</v>
      </c>
      <c r="L939" s="213" t="s">
        <v>0</v>
      </c>
    </row>
    <row r="940" spans="2:12" x14ac:dyDescent="0.2">
      <c r="B940" s="159"/>
      <c r="C940" s="160"/>
      <c r="D940" s="161"/>
      <c r="E940" s="171"/>
      <c r="F940" s="162"/>
      <c r="G940" s="234" t="s">
        <v>28</v>
      </c>
      <c r="H940" s="163"/>
      <c r="I940" s="163"/>
      <c r="J940" s="164"/>
      <c r="K940" s="212">
        <f t="shared" si="20"/>
        <v>0</v>
      </c>
      <c r="L940" s="213" t="s">
        <v>0</v>
      </c>
    </row>
    <row r="941" spans="2:12" x14ac:dyDescent="0.2">
      <c r="B941" s="159"/>
      <c r="C941" s="160"/>
      <c r="D941" s="161"/>
      <c r="E941" s="171"/>
      <c r="F941" s="162"/>
      <c r="G941" s="234" t="s">
        <v>28</v>
      </c>
      <c r="H941" s="163"/>
      <c r="I941" s="163"/>
      <c r="J941" s="164"/>
      <c r="K941" s="212">
        <f t="shared" si="20"/>
        <v>0</v>
      </c>
      <c r="L941" s="213" t="s">
        <v>0</v>
      </c>
    </row>
    <row r="942" spans="2:12" x14ac:dyDescent="0.2">
      <c r="B942" s="159"/>
      <c r="C942" s="160"/>
      <c r="D942" s="161"/>
      <c r="E942" s="171"/>
      <c r="F942" s="162"/>
      <c r="G942" s="234" t="s">
        <v>28</v>
      </c>
      <c r="H942" s="163"/>
      <c r="I942" s="163"/>
      <c r="J942" s="164"/>
      <c r="K942" s="212">
        <f t="shared" si="20"/>
        <v>0</v>
      </c>
      <c r="L942" s="213" t="s">
        <v>0</v>
      </c>
    </row>
    <row r="943" spans="2:12" x14ac:dyDescent="0.2">
      <c r="B943" s="159"/>
      <c r="C943" s="160"/>
      <c r="D943" s="161"/>
      <c r="E943" s="171"/>
      <c r="F943" s="162"/>
      <c r="G943" s="234" t="s">
        <v>28</v>
      </c>
      <c r="H943" s="163"/>
      <c r="I943" s="163"/>
      <c r="J943" s="164"/>
      <c r="K943" s="212">
        <f t="shared" si="20"/>
        <v>0</v>
      </c>
      <c r="L943" s="213" t="s">
        <v>0</v>
      </c>
    </row>
    <row r="944" spans="2:12" x14ac:dyDescent="0.2">
      <c r="B944" s="159"/>
      <c r="C944" s="160"/>
      <c r="D944" s="161"/>
      <c r="E944" s="171"/>
      <c r="F944" s="162"/>
      <c r="G944" s="234" t="s">
        <v>28</v>
      </c>
      <c r="H944" s="163"/>
      <c r="I944" s="163"/>
      <c r="J944" s="164"/>
      <c r="K944" s="212">
        <f t="shared" si="20"/>
        <v>0</v>
      </c>
      <c r="L944" s="213" t="s">
        <v>0</v>
      </c>
    </row>
    <row r="945" spans="2:12" x14ac:dyDescent="0.2">
      <c r="B945" s="159"/>
      <c r="C945" s="160"/>
      <c r="D945" s="161"/>
      <c r="E945" s="171"/>
      <c r="F945" s="162"/>
      <c r="G945" s="234" t="s">
        <v>28</v>
      </c>
      <c r="H945" s="163"/>
      <c r="I945" s="163"/>
      <c r="J945" s="164"/>
      <c r="K945" s="212">
        <f t="shared" si="20"/>
        <v>0</v>
      </c>
      <c r="L945" s="213" t="s">
        <v>0</v>
      </c>
    </row>
    <row r="946" spans="2:12" x14ac:dyDescent="0.2">
      <c r="B946" s="159"/>
      <c r="C946" s="160"/>
      <c r="D946" s="161"/>
      <c r="E946" s="171"/>
      <c r="F946" s="162"/>
      <c r="G946" s="234" t="s">
        <v>28</v>
      </c>
      <c r="H946" s="163"/>
      <c r="I946" s="163"/>
      <c r="J946" s="164"/>
      <c r="K946" s="212">
        <f t="shared" si="20"/>
        <v>0</v>
      </c>
      <c r="L946" s="213" t="s">
        <v>0</v>
      </c>
    </row>
    <row r="947" spans="2:12" x14ac:dyDescent="0.2">
      <c r="B947" s="159"/>
      <c r="C947" s="160"/>
      <c r="D947" s="161"/>
      <c r="E947" s="171"/>
      <c r="F947" s="162"/>
      <c r="G947" s="234" t="s">
        <v>28</v>
      </c>
      <c r="H947" s="163"/>
      <c r="I947" s="163"/>
      <c r="J947" s="164"/>
      <c r="K947" s="212">
        <f t="shared" si="20"/>
        <v>0</v>
      </c>
      <c r="L947" s="213" t="s">
        <v>0</v>
      </c>
    </row>
    <row r="948" spans="2:12" x14ac:dyDescent="0.2">
      <c r="B948" s="159"/>
      <c r="C948" s="160"/>
      <c r="D948" s="161"/>
      <c r="E948" s="171"/>
      <c r="F948" s="162"/>
      <c r="G948" s="234" t="s">
        <v>28</v>
      </c>
      <c r="H948" s="163"/>
      <c r="I948" s="163"/>
      <c r="J948" s="164"/>
      <c r="K948" s="212">
        <f t="shared" si="20"/>
        <v>0</v>
      </c>
      <c r="L948" s="213" t="s">
        <v>0</v>
      </c>
    </row>
    <row r="949" spans="2:12" x14ac:dyDescent="0.2">
      <c r="B949" s="159"/>
      <c r="C949" s="160"/>
      <c r="D949" s="161"/>
      <c r="E949" s="171"/>
      <c r="F949" s="162"/>
      <c r="G949" s="234" t="s">
        <v>28</v>
      </c>
      <c r="H949" s="163"/>
      <c r="I949" s="163"/>
      <c r="J949" s="164"/>
      <c r="K949" s="212">
        <f t="shared" si="20"/>
        <v>0</v>
      </c>
      <c r="L949" s="213" t="s">
        <v>0</v>
      </c>
    </row>
    <row r="950" spans="2:12" x14ac:dyDescent="0.2">
      <c r="B950" s="159"/>
      <c r="C950" s="160"/>
      <c r="D950" s="161"/>
      <c r="E950" s="171"/>
      <c r="F950" s="162"/>
      <c r="G950" s="234" t="s">
        <v>28</v>
      </c>
      <c r="H950" s="163"/>
      <c r="I950" s="163"/>
      <c r="J950" s="164"/>
      <c r="K950" s="212">
        <f t="shared" si="20"/>
        <v>0</v>
      </c>
      <c r="L950" s="213" t="s">
        <v>0</v>
      </c>
    </row>
    <row r="951" spans="2:12" x14ac:dyDescent="0.2">
      <c r="B951" s="159"/>
      <c r="C951" s="160"/>
      <c r="D951" s="161"/>
      <c r="E951" s="171"/>
      <c r="F951" s="162"/>
      <c r="G951" s="234" t="s">
        <v>28</v>
      </c>
      <c r="H951" s="163"/>
      <c r="I951" s="163"/>
      <c r="J951" s="164"/>
      <c r="K951" s="212">
        <f t="shared" si="20"/>
        <v>0</v>
      </c>
      <c r="L951" s="213" t="s">
        <v>0</v>
      </c>
    </row>
    <row r="952" spans="2:12" x14ac:dyDescent="0.2">
      <c r="B952" s="159"/>
      <c r="C952" s="160"/>
      <c r="D952" s="161"/>
      <c r="E952" s="171"/>
      <c r="F952" s="162"/>
      <c r="G952" s="234" t="s">
        <v>28</v>
      </c>
      <c r="H952" s="163"/>
      <c r="I952" s="163"/>
      <c r="J952" s="164"/>
      <c r="K952" s="212">
        <f t="shared" si="20"/>
        <v>0</v>
      </c>
      <c r="L952" s="213" t="s">
        <v>0</v>
      </c>
    </row>
    <row r="953" spans="2:12" x14ac:dyDescent="0.2">
      <c r="B953" s="159"/>
      <c r="C953" s="160"/>
      <c r="D953" s="161"/>
      <c r="E953" s="171"/>
      <c r="F953" s="162"/>
      <c r="G953" s="234" t="s">
        <v>28</v>
      </c>
      <c r="H953" s="163"/>
      <c r="I953" s="163"/>
      <c r="J953" s="164"/>
      <c r="K953" s="212">
        <f t="shared" si="20"/>
        <v>0</v>
      </c>
      <c r="L953" s="213" t="s">
        <v>0</v>
      </c>
    </row>
    <row r="954" spans="2:12" x14ac:dyDescent="0.2">
      <c r="B954" s="159"/>
      <c r="C954" s="160"/>
      <c r="D954" s="161"/>
      <c r="E954" s="171"/>
      <c r="F954" s="162"/>
      <c r="G954" s="234" t="s">
        <v>28</v>
      </c>
      <c r="H954" s="163"/>
      <c r="I954" s="163"/>
      <c r="J954" s="164"/>
      <c r="K954" s="212">
        <f t="shared" si="20"/>
        <v>0</v>
      </c>
      <c r="L954" s="213" t="s">
        <v>0</v>
      </c>
    </row>
    <row r="955" spans="2:12" x14ac:dyDescent="0.2">
      <c r="B955" s="159"/>
      <c r="C955" s="160"/>
      <c r="D955" s="161"/>
      <c r="E955" s="171"/>
      <c r="F955" s="162"/>
      <c r="G955" s="234" t="s">
        <v>28</v>
      </c>
      <c r="H955" s="163"/>
      <c r="I955" s="163"/>
      <c r="J955" s="164"/>
      <c r="K955" s="212">
        <f t="shared" si="20"/>
        <v>0</v>
      </c>
      <c r="L955" s="213" t="s">
        <v>0</v>
      </c>
    </row>
    <row r="956" spans="2:12" x14ac:dyDescent="0.2">
      <c r="B956" s="159"/>
      <c r="C956" s="160"/>
      <c r="D956" s="161"/>
      <c r="E956" s="171"/>
      <c r="F956" s="162"/>
      <c r="G956" s="234" t="s">
        <v>28</v>
      </c>
      <c r="H956" s="163"/>
      <c r="I956" s="163"/>
      <c r="J956" s="164"/>
      <c r="K956" s="212">
        <f t="shared" si="20"/>
        <v>0</v>
      </c>
      <c r="L956" s="213" t="s">
        <v>0</v>
      </c>
    </row>
    <row r="957" spans="2:12" x14ac:dyDescent="0.2">
      <c r="B957" s="159"/>
      <c r="C957" s="160"/>
      <c r="D957" s="161"/>
      <c r="E957" s="171"/>
      <c r="F957" s="162"/>
      <c r="G957" s="234" t="s">
        <v>28</v>
      </c>
      <c r="H957" s="163"/>
      <c r="I957" s="163"/>
      <c r="J957" s="164"/>
      <c r="K957" s="212">
        <f t="shared" si="20"/>
        <v>0</v>
      </c>
      <c r="L957" s="213" t="s">
        <v>0</v>
      </c>
    </row>
    <row r="958" spans="2:12" x14ac:dyDescent="0.2">
      <c r="B958" s="159"/>
      <c r="C958" s="160"/>
      <c r="D958" s="161"/>
      <c r="E958" s="171"/>
      <c r="F958" s="162"/>
      <c r="G958" s="234" t="s">
        <v>28</v>
      </c>
      <c r="H958" s="163"/>
      <c r="I958" s="163"/>
      <c r="J958" s="164"/>
      <c r="K958" s="212">
        <f t="shared" si="20"/>
        <v>0</v>
      </c>
      <c r="L958" s="213" t="s">
        <v>0</v>
      </c>
    </row>
    <row r="959" spans="2:12" x14ac:dyDescent="0.2">
      <c r="B959" s="159"/>
      <c r="C959" s="160"/>
      <c r="D959" s="161"/>
      <c r="E959" s="171"/>
      <c r="F959" s="162"/>
      <c r="G959" s="234" t="s">
        <v>28</v>
      </c>
      <c r="H959" s="163"/>
      <c r="I959" s="163"/>
      <c r="J959" s="164"/>
      <c r="K959" s="212">
        <f t="shared" si="20"/>
        <v>0</v>
      </c>
      <c r="L959" s="213" t="s">
        <v>0</v>
      </c>
    </row>
    <row r="960" spans="2:12" x14ac:dyDescent="0.2">
      <c r="B960" s="159"/>
      <c r="C960" s="160"/>
      <c r="D960" s="161"/>
      <c r="E960" s="171"/>
      <c r="F960" s="162"/>
      <c r="G960" s="234" t="s">
        <v>28</v>
      </c>
      <c r="H960" s="163"/>
      <c r="I960" s="163"/>
      <c r="J960" s="164"/>
      <c r="K960" s="212">
        <f t="shared" si="20"/>
        <v>0</v>
      </c>
      <c r="L960" s="213" t="s">
        <v>0</v>
      </c>
    </row>
    <row r="961" spans="2:12" x14ac:dyDescent="0.2">
      <c r="B961" s="159"/>
      <c r="C961" s="160"/>
      <c r="D961" s="161"/>
      <c r="E961" s="171"/>
      <c r="F961" s="162"/>
      <c r="G961" s="234" t="s">
        <v>28</v>
      </c>
      <c r="H961" s="163"/>
      <c r="I961" s="163"/>
      <c r="J961" s="164"/>
      <c r="K961" s="212">
        <f t="shared" si="20"/>
        <v>0</v>
      </c>
      <c r="L961" s="213" t="s">
        <v>0</v>
      </c>
    </row>
    <row r="962" spans="2:12" x14ac:dyDescent="0.2">
      <c r="B962" s="159"/>
      <c r="C962" s="160"/>
      <c r="D962" s="161"/>
      <c r="E962" s="171"/>
      <c r="F962" s="162"/>
      <c r="G962" s="234" t="s">
        <v>28</v>
      </c>
      <c r="H962" s="163"/>
      <c r="I962" s="163"/>
      <c r="J962" s="164"/>
      <c r="K962" s="212">
        <f t="shared" si="20"/>
        <v>0</v>
      </c>
      <c r="L962" s="213" t="s">
        <v>0</v>
      </c>
    </row>
    <row r="963" spans="2:12" x14ac:dyDescent="0.2">
      <c r="B963" s="159"/>
      <c r="C963" s="160"/>
      <c r="D963" s="161"/>
      <c r="E963" s="171"/>
      <c r="F963" s="162"/>
      <c r="G963" s="234" t="s">
        <v>28</v>
      </c>
      <c r="H963" s="163"/>
      <c r="I963" s="163"/>
      <c r="J963" s="164"/>
      <c r="K963" s="212">
        <f t="shared" si="20"/>
        <v>0</v>
      </c>
      <c r="L963" s="213" t="s">
        <v>0</v>
      </c>
    </row>
    <row r="964" spans="2:12" x14ac:dyDescent="0.2">
      <c r="B964" s="159"/>
      <c r="C964" s="160"/>
      <c r="D964" s="161"/>
      <c r="E964" s="171"/>
      <c r="F964" s="162"/>
      <c r="G964" s="234" t="s">
        <v>28</v>
      </c>
      <c r="H964" s="163"/>
      <c r="I964" s="163"/>
      <c r="J964" s="164"/>
      <c r="K964" s="212">
        <f t="shared" si="20"/>
        <v>0</v>
      </c>
      <c r="L964" s="213" t="s">
        <v>0</v>
      </c>
    </row>
    <row r="965" spans="2:12" x14ac:dyDescent="0.2">
      <c r="B965" s="159"/>
      <c r="C965" s="160"/>
      <c r="D965" s="161"/>
      <c r="E965" s="171"/>
      <c r="F965" s="162"/>
      <c r="G965" s="234" t="s">
        <v>28</v>
      </c>
      <c r="H965" s="163"/>
      <c r="I965" s="163"/>
      <c r="J965" s="164"/>
      <c r="K965" s="212">
        <f t="shared" si="20"/>
        <v>0</v>
      </c>
      <c r="L965" s="213" t="s">
        <v>0</v>
      </c>
    </row>
    <row r="966" spans="2:12" x14ac:dyDescent="0.2">
      <c r="B966" s="159"/>
      <c r="C966" s="160"/>
      <c r="D966" s="161"/>
      <c r="E966" s="171"/>
      <c r="F966" s="162"/>
      <c r="G966" s="234" t="s">
        <v>28</v>
      </c>
      <c r="H966" s="163"/>
      <c r="I966" s="163"/>
      <c r="J966" s="164"/>
      <c r="K966" s="212">
        <f t="shared" si="20"/>
        <v>0</v>
      </c>
      <c r="L966" s="213" t="s">
        <v>0</v>
      </c>
    </row>
    <row r="967" spans="2:12" x14ac:dyDescent="0.2">
      <c r="B967" s="159"/>
      <c r="C967" s="160"/>
      <c r="D967" s="161"/>
      <c r="E967" s="171"/>
      <c r="F967" s="162"/>
      <c r="G967" s="234" t="s">
        <v>28</v>
      </c>
      <c r="H967" s="163"/>
      <c r="I967" s="163"/>
      <c r="J967" s="164"/>
      <c r="K967" s="212">
        <f t="shared" si="20"/>
        <v>0</v>
      </c>
      <c r="L967" s="213" t="s">
        <v>0</v>
      </c>
    </row>
    <row r="968" spans="2:12" x14ac:dyDescent="0.2">
      <c r="B968" s="159"/>
      <c r="C968" s="160"/>
      <c r="D968" s="161"/>
      <c r="E968" s="171"/>
      <c r="F968" s="162"/>
      <c r="G968" s="234" t="s">
        <v>28</v>
      </c>
      <c r="H968" s="163"/>
      <c r="I968" s="163"/>
      <c r="J968" s="164"/>
      <c r="K968" s="212">
        <f t="shared" si="20"/>
        <v>0</v>
      </c>
      <c r="L968" s="213" t="s">
        <v>0</v>
      </c>
    </row>
    <row r="969" spans="2:12" x14ac:dyDescent="0.2">
      <c r="B969" s="159"/>
      <c r="C969" s="160"/>
      <c r="D969" s="161"/>
      <c r="E969" s="171"/>
      <c r="F969" s="162"/>
      <c r="G969" s="234" t="s">
        <v>28</v>
      </c>
      <c r="H969" s="163"/>
      <c r="I969" s="163"/>
      <c r="J969" s="164"/>
      <c r="K969" s="212">
        <f t="shared" si="20"/>
        <v>0</v>
      </c>
      <c r="L969" s="213" t="s">
        <v>0</v>
      </c>
    </row>
    <row r="970" spans="2:12" x14ac:dyDescent="0.2">
      <c r="B970" s="159"/>
      <c r="C970" s="160"/>
      <c r="D970" s="161"/>
      <c r="E970" s="171"/>
      <c r="F970" s="162"/>
      <c r="G970" s="234" t="s">
        <v>28</v>
      </c>
      <c r="H970" s="163"/>
      <c r="I970" s="163"/>
      <c r="J970" s="164"/>
      <c r="K970" s="212">
        <f t="shared" si="20"/>
        <v>0</v>
      </c>
      <c r="L970" s="213" t="s">
        <v>0</v>
      </c>
    </row>
    <row r="971" spans="2:12" x14ac:dyDescent="0.2">
      <c r="B971" s="159"/>
      <c r="C971" s="160"/>
      <c r="D971" s="161"/>
      <c r="E971" s="171"/>
      <c r="F971" s="162"/>
      <c r="G971" s="234" t="s">
        <v>28</v>
      </c>
      <c r="H971" s="163"/>
      <c r="I971" s="163"/>
      <c r="J971" s="164"/>
      <c r="K971" s="212">
        <f t="shared" si="20"/>
        <v>0</v>
      </c>
      <c r="L971" s="213" t="s">
        <v>0</v>
      </c>
    </row>
    <row r="972" spans="2:12" x14ac:dyDescent="0.2">
      <c r="B972" s="159"/>
      <c r="C972" s="160"/>
      <c r="D972" s="161"/>
      <c r="E972" s="171"/>
      <c r="F972" s="162"/>
      <c r="G972" s="234" t="s">
        <v>28</v>
      </c>
      <c r="H972" s="163"/>
      <c r="I972" s="163"/>
      <c r="J972" s="164"/>
      <c r="K972" s="212">
        <f t="shared" si="20"/>
        <v>0</v>
      </c>
      <c r="L972" s="213" t="s">
        <v>0</v>
      </c>
    </row>
    <row r="973" spans="2:12" x14ac:dyDescent="0.2">
      <c r="B973" s="159"/>
      <c r="C973" s="160"/>
      <c r="D973" s="161"/>
      <c r="E973" s="171"/>
      <c r="F973" s="162"/>
      <c r="G973" s="234" t="s">
        <v>28</v>
      </c>
      <c r="H973" s="163"/>
      <c r="I973" s="163"/>
      <c r="J973" s="164"/>
      <c r="K973" s="212">
        <f t="shared" si="20"/>
        <v>0</v>
      </c>
      <c r="L973" s="213" t="s">
        <v>0</v>
      </c>
    </row>
    <row r="974" spans="2:12" x14ac:dyDescent="0.2">
      <c r="B974" s="159"/>
      <c r="C974" s="160"/>
      <c r="D974" s="161"/>
      <c r="E974" s="171"/>
      <c r="F974" s="162"/>
      <c r="G974" s="234" t="s">
        <v>28</v>
      </c>
      <c r="H974" s="163"/>
      <c r="I974" s="163"/>
      <c r="J974" s="164"/>
      <c r="K974" s="212">
        <f t="shared" si="20"/>
        <v>0</v>
      </c>
      <c r="L974" s="213" t="s">
        <v>0</v>
      </c>
    </row>
    <row r="975" spans="2:12" x14ac:dyDescent="0.2">
      <c r="B975" s="159"/>
      <c r="C975" s="160"/>
      <c r="D975" s="161"/>
      <c r="E975" s="171"/>
      <c r="F975" s="162"/>
      <c r="G975" s="234" t="s">
        <v>28</v>
      </c>
      <c r="H975" s="163"/>
      <c r="I975" s="163"/>
      <c r="J975" s="164"/>
      <c r="K975" s="212">
        <f t="shared" si="20"/>
        <v>0</v>
      </c>
      <c r="L975" s="213" t="s">
        <v>0</v>
      </c>
    </row>
    <row r="976" spans="2:12" x14ac:dyDescent="0.2">
      <c r="B976" s="159"/>
      <c r="C976" s="160"/>
      <c r="D976" s="161"/>
      <c r="E976" s="171"/>
      <c r="F976" s="162"/>
      <c r="G976" s="234" t="s">
        <v>28</v>
      </c>
      <c r="H976" s="163"/>
      <c r="I976" s="163"/>
      <c r="J976" s="164"/>
      <c r="K976" s="212">
        <f t="shared" si="20"/>
        <v>0</v>
      </c>
      <c r="L976" s="213" t="s">
        <v>0</v>
      </c>
    </row>
    <row r="977" spans="2:12" x14ac:dyDescent="0.2">
      <c r="B977" s="159"/>
      <c r="C977" s="160"/>
      <c r="D977" s="161"/>
      <c r="E977" s="171"/>
      <c r="F977" s="162"/>
      <c r="G977" s="234" t="s">
        <v>28</v>
      </c>
      <c r="H977" s="163"/>
      <c r="I977" s="163"/>
      <c r="J977" s="164"/>
      <c r="K977" s="212">
        <f t="shared" si="20"/>
        <v>0</v>
      </c>
      <c r="L977" s="213" t="s">
        <v>0</v>
      </c>
    </row>
    <row r="978" spans="2:12" x14ac:dyDescent="0.2">
      <c r="B978" s="159"/>
      <c r="C978" s="160"/>
      <c r="D978" s="161"/>
      <c r="E978" s="171"/>
      <c r="F978" s="162"/>
      <c r="G978" s="234" t="s">
        <v>28</v>
      </c>
      <c r="H978" s="163"/>
      <c r="I978" s="163"/>
      <c r="J978" s="164"/>
      <c r="K978" s="212">
        <f t="shared" si="20"/>
        <v>0</v>
      </c>
      <c r="L978" s="213" t="s">
        <v>0</v>
      </c>
    </row>
    <row r="979" spans="2:12" x14ac:dyDescent="0.2">
      <c r="B979" s="159"/>
      <c r="C979" s="160"/>
      <c r="D979" s="161"/>
      <c r="E979" s="171"/>
      <c r="F979" s="162"/>
      <c r="G979" s="234" t="s">
        <v>28</v>
      </c>
      <c r="H979" s="163"/>
      <c r="I979" s="163"/>
      <c r="J979" s="164"/>
      <c r="K979" s="212">
        <f t="shared" si="20"/>
        <v>0</v>
      </c>
      <c r="L979" s="213" t="s">
        <v>0</v>
      </c>
    </row>
    <row r="980" spans="2:12" x14ac:dyDescent="0.2">
      <c r="B980" s="159"/>
      <c r="C980" s="160"/>
      <c r="D980" s="161"/>
      <c r="E980" s="171"/>
      <c r="F980" s="162"/>
      <c r="G980" s="234" t="s">
        <v>28</v>
      </c>
      <c r="H980" s="163"/>
      <c r="I980" s="163"/>
      <c r="J980" s="164"/>
      <c r="K980" s="212">
        <f t="shared" si="20"/>
        <v>0</v>
      </c>
      <c r="L980" s="213" t="s">
        <v>0</v>
      </c>
    </row>
    <row r="981" spans="2:12" x14ac:dyDescent="0.2">
      <c r="B981" s="159"/>
      <c r="C981" s="160"/>
      <c r="D981" s="161"/>
      <c r="E981" s="171"/>
      <c r="F981" s="162"/>
      <c r="G981" s="234" t="s">
        <v>28</v>
      </c>
      <c r="H981" s="163"/>
      <c r="I981" s="163"/>
      <c r="J981" s="164"/>
      <c r="K981" s="212">
        <f t="shared" ref="K981:K1000" si="21">F981*H981</f>
        <v>0</v>
      </c>
      <c r="L981" s="213" t="s">
        <v>0</v>
      </c>
    </row>
    <row r="982" spans="2:12" x14ac:dyDescent="0.2">
      <c r="B982" s="159"/>
      <c r="C982" s="160"/>
      <c r="D982" s="161"/>
      <c r="E982" s="171"/>
      <c r="F982" s="162"/>
      <c r="G982" s="234" t="s">
        <v>28</v>
      </c>
      <c r="H982" s="163"/>
      <c r="I982" s="163"/>
      <c r="J982" s="164"/>
      <c r="K982" s="212">
        <f t="shared" si="21"/>
        <v>0</v>
      </c>
      <c r="L982" s="213" t="s">
        <v>0</v>
      </c>
    </row>
    <row r="983" spans="2:12" x14ac:dyDescent="0.2">
      <c r="B983" s="159"/>
      <c r="C983" s="160"/>
      <c r="D983" s="161"/>
      <c r="E983" s="171"/>
      <c r="F983" s="162"/>
      <c r="G983" s="234" t="s">
        <v>28</v>
      </c>
      <c r="H983" s="163"/>
      <c r="I983" s="163"/>
      <c r="J983" s="164"/>
      <c r="K983" s="212">
        <f t="shared" si="21"/>
        <v>0</v>
      </c>
      <c r="L983" s="213" t="s">
        <v>0</v>
      </c>
    </row>
    <row r="984" spans="2:12" x14ac:dyDescent="0.2">
      <c r="B984" s="159"/>
      <c r="C984" s="160"/>
      <c r="D984" s="161"/>
      <c r="E984" s="171"/>
      <c r="F984" s="162"/>
      <c r="G984" s="234" t="s">
        <v>28</v>
      </c>
      <c r="H984" s="163"/>
      <c r="I984" s="163"/>
      <c r="J984" s="164"/>
      <c r="K984" s="212">
        <f t="shared" si="21"/>
        <v>0</v>
      </c>
      <c r="L984" s="213" t="s">
        <v>0</v>
      </c>
    </row>
    <row r="985" spans="2:12" x14ac:dyDescent="0.2">
      <c r="B985" s="159"/>
      <c r="C985" s="160"/>
      <c r="D985" s="161"/>
      <c r="E985" s="171"/>
      <c r="F985" s="162"/>
      <c r="G985" s="234" t="s">
        <v>28</v>
      </c>
      <c r="H985" s="163"/>
      <c r="I985" s="163"/>
      <c r="J985" s="164"/>
      <c r="K985" s="212">
        <f t="shared" si="21"/>
        <v>0</v>
      </c>
      <c r="L985" s="213" t="s">
        <v>0</v>
      </c>
    </row>
    <row r="986" spans="2:12" x14ac:dyDescent="0.2">
      <c r="B986" s="159"/>
      <c r="C986" s="160"/>
      <c r="D986" s="161"/>
      <c r="E986" s="171"/>
      <c r="F986" s="162"/>
      <c r="G986" s="234" t="s">
        <v>28</v>
      </c>
      <c r="H986" s="163"/>
      <c r="I986" s="163"/>
      <c r="J986" s="164"/>
      <c r="K986" s="212">
        <f t="shared" si="21"/>
        <v>0</v>
      </c>
      <c r="L986" s="213" t="s">
        <v>0</v>
      </c>
    </row>
    <row r="987" spans="2:12" x14ac:dyDescent="0.2">
      <c r="B987" s="159"/>
      <c r="C987" s="160"/>
      <c r="D987" s="161"/>
      <c r="E987" s="171"/>
      <c r="F987" s="162"/>
      <c r="G987" s="234" t="s">
        <v>28</v>
      </c>
      <c r="H987" s="163"/>
      <c r="I987" s="163"/>
      <c r="J987" s="164"/>
      <c r="K987" s="212">
        <f t="shared" si="21"/>
        <v>0</v>
      </c>
      <c r="L987" s="213" t="s">
        <v>0</v>
      </c>
    </row>
    <row r="988" spans="2:12" x14ac:dyDescent="0.2">
      <c r="B988" s="159"/>
      <c r="C988" s="160"/>
      <c r="D988" s="161"/>
      <c r="E988" s="171"/>
      <c r="F988" s="162"/>
      <c r="G988" s="234" t="s">
        <v>28</v>
      </c>
      <c r="H988" s="163"/>
      <c r="I988" s="163"/>
      <c r="J988" s="164"/>
      <c r="K988" s="212">
        <f t="shared" si="21"/>
        <v>0</v>
      </c>
      <c r="L988" s="213" t="s">
        <v>0</v>
      </c>
    </row>
    <row r="989" spans="2:12" x14ac:dyDescent="0.2">
      <c r="B989" s="159"/>
      <c r="C989" s="160"/>
      <c r="D989" s="161"/>
      <c r="E989" s="171"/>
      <c r="F989" s="162"/>
      <c r="G989" s="234" t="s">
        <v>28</v>
      </c>
      <c r="H989" s="163"/>
      <c r="I989" s="163"/>
      <c r="J989" s="164"/>
      <c r="K989" s="212">
        <f t="shared" si="21"/>
        <v>0</v>
      </c>
      <c r="L989" s="213" t="s">
        <v>0</v>
      </c>
    </row>
    <row r="990" spans="2:12" x14ac:dyDescent="0.2">
      <c r="B990" s="159"/>
      <c r="C990" s="160"/>
      <c r="D990" s="161"/>
      <c r="E990" s="171"/>
      <c r="F990" s="162"/>
      <c r="G990" s="234" t="s">
        <v>28</v>
      </c>
      <c r="H990" s="163"/>
      <c r="I990" s="163"/>
      <c r="J990" s="164"/>
      <c r="K990" s="212">
        <f t="shared" si="21"/>
        <v>0</v>
      </c>
      <c r="L990" s="213" t="s">
        <v>0</v>
      </c>
    </row>
    <row r="991" spans="2:12" x14ac:dyDescent="0.2">
      <c r="B991" s="159"/>
      <c r="C991" s="160"/>
      <c r="D991" s="161"/>
      <c r="E991" s="171"/>
      <c r="F991" s="162"/>
      <c r="G991" s="234" t="s">
        <v>28</v>
      </c>
      <c r="H991" s="163"/>
      <c r="I991" s="163"/>
      <c r="J991" s="164"/>
      <c r="K991" s="212">
        <f t="shared" si="21"/>
        <v>0</v>
      </c>
      <c r="L991" s="213" t="s">
        <v>0</v>
      </c>
    </row>
    <row r="992" spans="2:12" x14ac:dyDescent="0.2">
      <c r="B992" s="159"/>
      <c r="C992" s="160"/>
      <c r="D992" s="161"/>
      <c r="E992" s="171"/>
      <c r="F992" s="162"/>
      <c r="G992" s="234" t="s">
        <v>28</v>
      </c>
      <c r="H992" s="163"/>
      <c r="I992" s="163"/>
      <c r="J992" s="164"/>
      <c r="K992" s="212">
        <f t="shared" si="21"/>
        <v>0</v>
      </c>
      <c r="L992" s="213" t="s">
        <v>0</v>
      </c>
    </row>
    <row r="993" spans="2:12" x14ac:dyDescent="0.2">
      <c r="B993" s="159"/>
      <c r="C993" s="160"/>
      <c r="D993" s="161"/>
      <c r="E993" s="171"/>
      <c r="F993" s="162"/>
      <c r="G993" s="234" t="s">
        <v>28</v>
      </c>
      <c r="H993" s="163"/>
      <c r="I993" s="163"/>
      <c r="J993" s="164"/>
      <c r="K993" s="212">
        <f t="shared" si="21"/>
        <v>0</v>
      </c>
      <c r="L993" s="213" t="s">
        <v>0</v>
      </c>
    </row>
    <row r="994" spans="2:12" x14ac:dyDescent="0.2">
      <c r="B994" s="159"/>
      <c r="C994" s="160"/>
      <c r="D994" s="161"/>
      <c r="E994" s="171"/>
      <c r="F994" s="162"/>
      <c r="G994" s="234" t="s">
        <v>28</v>
      </c>
      <c r="H994" s="163"/>
      <c r="I994" s="163"/>
      <c r="J994" s="164"/>
      <c r="K994" s="212">
        <f t="shared" si="21"/>
        <v>0</v>
      </c>
      <c r="L994" s="213" t="s">
        <v>0</v>
      </c>
    </row>
    <row r="995" spans="2:12" x14ac:dyDescent="0.2">
      <c r="B995" s="159"/>
      <c r="C995" s="160"/>
      <c r="D995" s="161"/>
      <c r="E995" s="171"/>
      <c r="F995" s="162"/>
      <c r="G995" s="234" t="s">
        <v>28</v>
      </c>
      <c r="H995" s="163"/>
      <c r="I995" s="163"/>
      <c r="J995" s="164"/>
      <c r="K995" s="212">
        <f t="shared" si="21"/>
        <v>0</v>
      </c>
      <c r="L995" s="213" t="s">
        <v>0</v>
      </c>
    </row>
    <row r="996" spans="2:12" x14ac:dyDescent="0.2">
      <c r="B996" s="159"/>
      <c r="C996" s="160"/>
      <c r="D996" s="161"/>
      <c r="E996" s="171"/>
      <c r="F996" s="162"/>
      <c r="G996" s="234" t="s">
        <v>28</v>
      </c>
      <c r="H996" s="163"/>
      <c r="I996" s="163"/>
      <c r="J996" s="164"/>
      <c r="K996" s="212">
        <f t="shared" si="21"/>
        <v>0</v>
      </c>
      <c r="L996" s="213" t="s">
        <v>0</v>
      </c>
    </row>
    <row r="997" spans="2:12" x14ac:dyDescent="0.2">
      <c r="B997" s="159"/>
      <c r="C997" s="160"/>
      <c r="D997" s="161"/>
      <c r="E997" s="171"/>
      <c r="F997" s="162"/>
      <c r="G997" s="234" t="s">
        <v>28</v>
      </c>
      <c r="H997" s="163"/>
      <c r="I997" s="163"/>
      <c r="J997" s="164"/>
      <c r="K997" s="212">
        <f t="shared" si="21"/>
        <v>0</v>
      </c>
      <c r="L997" s="213" t="s">
        <v>0</v>
      </c>
    </row>
    <row r="998" spans="2:12" x14ac:dyDescent="0.2">
      <c r="B998" s="159"/>
      <c r="C998" s="160"/>
      <c r="D998" s="161"/>
      <c r="E998" s="171"/>
      <c r="F998" s="162"/>
      <c r="G998" s="234" t="s">
        <v>28</v>
      </c>
      <c r="H998" s="163"/>
      <c r="I998" s="163"/>
      <c r="J998" s="164"/>
      <c r="K998" s="212">
        <f t="shared" si="21"/>
        <v>0</v>
      </c>
      <c r="L998" s="213" t="s">
        <v>0</v>
      </c>
    </row>
    <row r="999" spans="2:12" x14ac:dyDescent="0.2">
      <c r="B999" s="159"/>
      <c r="C999" s="160"/>
      <c r="D999" s="161"/>
      <c r="E999" s="171"/>
      <c r="F999" s="162"/>
      <c r="G999" s="234" t="s">
        <v>28</v>
      </c>
      <c r="H999" s="163"/>
      <c r="I999" s="163"/>
      <c r="J999" s="164"/>
      <c r="K999" s="212">
        <f t="shared" si="21"/>
        <v>0</v>
      </c>
      <c r="L999" s="213" t="s">
        <v>0</v>
      </c>
    </row>
    <row r="1000" spans="2:12" x14ac:dyDescent="0.2">
      <c r="B1000" s="159"/>
      <c r="C1000" s="160"/>
      <c r="D1000" s="161"/>
      <c r="E1000" s="171"/>
      <c r="F1000" s="162"/>
      <c r="G1000" s="234" t="s">
        <v>28</v>
      </c>
      <c r="H1000" s="163"/>
      <c r="I1000" s="163"/>
      <c r="J1000" s="164"/>
      <c r="K1000" s="212">
        <f t="shared" si="21"/>
        <v>0</v>
      </c>
      <c r="L1000" s="213" t="s">
        <v>0</v>
      </c>
    </row>
    <row r="1001" spans="2:12" ht="18.5" thickBot="1" x14ac:dyDescent="0.25">
      <c r="B1001" s="187"/>
      <c r="C1001" s="188"/>
      <c r="D1001" s="189"/>
      <c r="E1001" s="190"/>
      <c r="F1001" s="191"/>
      <c r="G1001" s="236" t="s">
        <v>28</v>
      </c>
      <c r="H1001" s="192"/>
      <c r="I1001" s="192"/>
      <c r="J1001" s="193"/>
      <c r="K1001" s="216">
        <f>F1001*H1001</f>
        <v>0</v>
      </c>
      <c r="L1001" s="217" t="s">
        <v>0</v>
      </c>
    </row>
  </sheetData>
  <sheetProtection algorithmName="SHA-512" hashValue="kiKDScI+dteqqEz1ahC04UtyT/FeAP/NoDl30HXYgv5c286z9PvbPhRxkT9R0GnBKo6Jf84k622DAILpdVVc8Q==" saltValue="TJVOfal5Gp0tJHmPuUbRiw==" spinCount="100000" sheet="1" objects="1" scenarios="1" formatCells="0" formatRows="0" insertRows="0"/>
  <sortState xmlns:xlrd2="http://schemas.microsoft.com/office/spreadsheetml/2017/richdata2" ref="B12:K46">
    <sortCondition ref="B12:B46"/>
    <sortCondition ref="C12:C46"/>
  </sortState>
  <mergeCells count="3">
    <mergeCell ref="C8:D8"/>
    <mergeCell ref="C9:D9"/>
    <mergeCell ref="C10:D10"/>
  </mergeCells>
  <phoneticPr fontId="4"/>
  <conditionalFormatting sqref="B13:I1001">
    <cfRule type="expression" dxfId="19" priority="1">
      <formula>B13&lt;&gt;""</formula>
    </cfRule>
  </conditionalFormatting>
  <conditionalFormatting sqref="E5">
    <cfRule type="expression" dxfId="18" priority="31">
      <formula>E5&lt;&gt;""</formula>
    </cfRule>
  </conditionalFormatting>
  <conditionalFormatting sqref="E16:E17">
    <cfRule type="expression" dxfId="17" priority="6">
      <formula>E16&lt;&gt;""</formula>
    </cfRule>
  </conditionalFormatting>
  <conditionalFormatting sqref="E21:E24">
    <cfRule type="expression" dxfId="16" priority="9">
      <formula>E21&lt;&gt;""</formula>
    </cfRule>
  </conditionalFormatting>
  <conditionalFormatting sqref="E26">
    <cfRule type="expression" dxfId="15" priority="13">
      <formula>E26&lt;&gt;""</formula>
    </cfRule>
  </conditionalFormatting>
  <conditionalFormatting sqref="E30:E31">
    <cfRule type="expression" dxfId="14" priority="14">
      <formula>E30&lt;&gt;""</formula>
    </cfRule>
  </conditionalFormatting>
  <conditionalFormatting sqref="F31:I31">
    <cfRule type="expression" dxfId="13" priority="25">
      <formula>F31&lt;&gt;""</formula>
    </cfRule>
  </conditionalFormatting>
  <conditionalFormatting sqref="Q13:R13 Q15:R65 B31:D31">
    <cfRule type="expression" dxfId="12" priority="19">
      <formula>B13&lt;&gt;""</formula>
    </cfRule>
  </conditionalFormatting>
  <dataValidations count="2">
    <dataValidation type="list" allowBlank="1" showInputMessage="1" showErrorMessage="1" sqref="B13:B1001" xr:uid="{339552B8-46E1-46D0-BCA1-EE8EB98EFB7C}">
      <formula1>"案件①,案件②,案件③,案件④,案件⑤,案件⑥,案件⑦,案件⑧,案件⑨,案件⑩,案件⑪,案件⑫,案件⑬,案件⑭,案件⑮,案件⑯,案件⑰,案件⑱,案件⑲,案件⑳,案件㉑,案件㉒,案件㉓,案件㉔,案件㉕,案件㉖,案件㉗,案件㉘,案件㉙,案件㉚,案件㉛,案件㉜,案件㉝,案件㉞,案件㉟,案件㊱,案件㊲,案件㊳,案件㊴,案件㊵,案件㊶,案件㊷,案件㊸,案件㊹,案件㊺,案件㊻,案件㊼,案件㊽,案件㊾,案件㊿"</formula1>
    </dataValidation>
    <dataValidation type="list" allowBlank="1" showInputMessage="1" showErrorMessage="1" sqref="C13:C1001" xr:uid="{5FDDF013-C9B6-442A-8D31-413CE0BD1825}">
      <formula1>"a.)設備備品費,b.)旅費,c.)人件費,d.)事業推進費,e.)その他"</formula1>
    </dataValidation>
  </dataValidations>
  <pageMargins left="0.55118110236220474" right="0.43307086614173229" top="0.59055118110236227" bottom="0.51181102362204722" header="0.39370078740157483" footer="0.35433070866141736"/>
  <pageSetup paperSize="9" scale="48" fitToHeight="0" orientation="landscape" r:id="rId1"/>
  <headerFooter alignWithMargins="0"/>
  <ignoredErrors>
    <ignoredError sqref="E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5FB5-EB3E-4870-B8FF-02E85BCCB609}">
  <dimension ref="A2:N156"/>
  <sheetViews>
    <sheetView view="pageBreakPreview" zoomScale="82" zoomScaleNormal="100" zoomScaleSheetLayoutView="80" workbookViewId="0">
      <selection activeCell="I3" sqref="I3"/>
    </sheetView>
  </sheetViews>
  <sheetFormatPr defaultColWidth="8.90625" defaultRowHeight="18" x14ac:dyDescent="0.2"/>
  <cols>
    <col min="1" max="1" width="1.1796875" style="23" customWidth="1"/>
    <col min="2" max="2" width="33.36328125" style="23" customWidth="1"/>
    <col min="3" max="9" width="16.08984375" style="23" customWidth="1"/>
    <col min="10" max="10" width="27.1796875" style="2" customWidth="1"/>
    <col min="11" max="11" width="25.36328125" style="23" customWidth="1"/>
    <col min="12" max="12" width="16.90625" style="23" customWidth="1"/>
    <col min="13" max="13" width="15.6328125" style="50" hidden="1" customWidth="1"/>
    <col min="14" max="14" width="21.90625" style="23" customWidth="1"/>
    <col min="15" max="15" width="1.90625" style="23" customWidth="1"/>
    <col min="16" max="16384" width="8.90625" style="23"/>
  </cols>
  <sheetData>
    <row r="2" spans="1:14" s="2" customFormat="1" ht="24" customHeight="1" x14ac:dyDescent="0.2">
      <c r="A2" s="2" t="s">
        <v>171</v>
      </c>
      <c r="B2" s="16"/>
      <c r="E2" s="3"/>
      <c r="F2" s="58"/>
      <c r="G2" s="59"/>
      <c r="I2" s="3"/>
      <c r="J2" s="3"/>
      <c r="K2" s="3"/>
      <c r="L2" s="60"/>
      <c r="N2" s="2">
        <f>様式１!W9</f>
        <v>0</v>
      </c>
    </row>
    <row r="3" spans="1:14" ht="96.65" customHeight="1" thickBot="1" x14ac:dyDescent="0.5">
      <c r="F3" s="48" t="s">
        <v>115</v>
      </c>
      <c r="G3" s="83"/>
      <c r="H3" s="48" t="s">
        <v>116</v>
      </c>
      <c r="I3" s="48" t="s">
        <v>117</v>
      </c>
      <c r="J3" s="52" t="s">
        <v>114</v>
      </c>
      <c r="K3" s="48" t="s">
        <v>120</v>
      </c>
      <c r="L3" s="48" t="s">
        <v>113</v>
      </c>
      <c r="M3" s="84"/>
      <c r="N3" s="52" t="s">
        <v>170</v>
      </c>
    </row>
    <row r="4" spans="1:14" ht="18" customHeight="1" thickTop="1" x14ac:dyDescent="0.2">
      <c r="B4" s="36" t="s">
        <v>112</v>
      </c>
      <c r="C4" s="36" t="s">
        <v>9</v>
      </c>
      <c r="D4" s="26" t="s">
        <v>10</v>
      </c>
      <c r="E4" s="26" t="s">
        <v>11</v>
      </c>
      <c r="F4" s="26" t="s">
        <v>14</v>
      </c>
      <c r="G4" s="26" t="s">
        <v>13</v>
      </c>
      <c r="H4" s="26" t="s">
        <v>15</v>
      </c>
      <c r="I4" s="26" t="s">
        <v>48</v>
      </c>
      <c r="J4" s="27" t="s">
        <v>49</v>
      </c>
      <c r="K4" s="26" t="s">
        <v>65</v>
      </c>
      <c r="L4" s="26" t="s">
        <v>64</v>
      </c>
      <c r="M4" s="74" t="s">
        <v>84</v>
      </c>
      <c r="N4" s="28" t="s">
        <v>63</v>
      </c>
    </row>
    <row r="5" spans="1:14" s="47" customFormat="1" ht="18" customHeight="1" thickBot="1" x14ac:dyDescent="0.25">
      <c r="B5" s="42">
        <f>'別紙１－③の１（記載用シート）'!E5</f>
        <v>0</v>
      </c>
      <c r="C5" s="43">
        <f t="shared" ref="C5:L5" si="0">SUM(C7:C155)</f>
        <v>0</v>
      </c>
      <c r="D5" s="44">
        <f t="shared" si="0"/>
        <v>0</v>
      </c>
      <c r="E5" s="44">
        <f t="shared" si="0"/>
        <v>0</v>
      </c>
      <c r="F5" s="44">
        <f t="shared" si="0"/>
        <v>0</v>
      </c>
      <c r="G5" s="44">
        <f>SUM(G7:G155)</f>
        <v>0</v>
      </c>
      <c r="H5" s="44">
        <f t="shared" si="0"/>
        <v>0</v>
      </c>
      <c r="I5" s="44">
        <f t="shared" si="0"/>
        <v>0</v>
      </c>
      <c r="J5" s="45">
        <f t="shared" si="0"/>
        <v>0</v>
      </c>
      <c r="K5" s="44">
        <f t="shared" si="0"/>
        <v>0</v>
      </c>
      <c r="L5" s="44">
        <f t="shared" si="0"/>
        <v>0</v>
      </c>
      <c r="M5" s="75"/>
      <c r="N5" s="46">
        <f>SUM(N7:N155)</f>
        <v>0</v>
      </c>
    </row>
    <row r="6" spans="1:14" ht="30.65" customHeight="1" thickTop="1" thickBot="1" x14ac:dyDescent="0.25">
      <c r="J6" s="24"/>
      <c r="M6" s="73"/>
    </row>
    <row r="7" spans="1:14" ht="18" customHeight="1" thickTop="1" x14ac:dyDescent="0.2">
      <c r="B7" s="61" t="s">
        <v>183</v>
      </c>
      <c r="C7" s="25" t="s">
        <v>9</v>
      </c>
      <c r="D7" s="26" t="s">
        <v>10</v>
      </c>
      <c r="E7" s="26" t="s">
        <v>11</v>
      </c>
      <c r="F7" s="26" t="s">
        <v>14</v>
      </c>
      <c r="G7" s="26" t="s">
        <v>13</v>
      </c>
      <c r="H7" s="26" t="s">
        <v>15</v>
      </c>
      <c r="I7" s="26" t="s">
        <v>48</v>
      </c>
      <c r="J7" s="27" t="s">
        <v>49</v>
      </c>
      <c r="K7" s="26" t="s">
        <v>16</v>
      </c>
      <c r="L7" s="26" t="s">
        <v>30</v>
      </c>
      <c r="N7" s="28" t="s">
        <v>62</v>
      </c>
    </row>
    <row r="8" spans="1:14" s="41" customFormat="1" ht="18" customHeight="1" x14ac:dyDescent="0.2">
      <c r="B8" s="237"/>
      <c r="C8" s="37">
        <f>SUMIFS('別紙１－③の１（記載用シート）'!$K$13:$K$1001,'別紙１－③の１（記載用シート）'!$B$13:$B$1001,"案件①",'別紙１－③の１（記載用シート）'!$C$13:$C$1001,C7)</f>
        <v>0</v>
      </c>
      <c r="D8" s="38">
        <f>SUMIFS('別紙１－③の１（記載用シート）'!$K$13:$K$1001,'別紙１－③の１（記載用シート）'!$B$13:$B$1001,"案件①",'別紙１－③の１（記載用シート）'!$C$13:$C$1001,D7)</f>
        <v>0</v>
      </c>
      <c r="E8" s="38">
        <f>SUMIFS('別紙１－③の１（記載用シート）'!$K$13:$K$1001,'別紙１－③の１（記載用シート）'!$B$13:$B$1001,"案件①",'別紙１－③の１（記載用シート）'!$C$13:$C$1001,E7)</f>
        <v>0</v>
      </c>
      <c r="F8" s="38">
        <f>SUMIFS('別紙１－③の１（記載用シート）'!$K$13:$K$1001,'別紙１－③の１（記載用シート）'!$B$13:$B$1001,"案件①",'別紙１－③の１（記載用シート）'!$C$13:$C$1001,F7)</f>
        <v>0</v>
      </c>
      <c r="G8" s="38">
        <f>SUMIFS('別紙１－③の１（記載用シート）'!$K$13:$K$1001,'別紙１－③の１（記載用シート）'!$B$13:$B$1001,"案件①",'別紙１－③の１（記載用シート）'!$C$13:$C$1001,G7)</f>
        <v>0</v>
      </c>
      <c r="H8" s="38">
        <f>SUM(C8:G8)</f>
        <v>0</v>
      </c>
      <c r="I8" s="38">
        <f>'別紙１－③の１（記載用シート）'!Q15</f>
        <v>0</v>
      </c>
      <c r="J8" s="39">
        <f>H8+I8</f>
        <v>0</v>
      </c>
      <c r="K8" s="38">
        <f>ROUNDDOWN(J8*2/3,0)</f>
        <v>0</v>
      </c>
      <c r="L8" s="38">
        <f>IF(K8&gt;1600000,1600000,K8)</f>
        <v>0</v>
      </c>
      <c r="M8" s="51">
        <f>1600000-K8</f>
        <v>1600000</v>
      </c>
      <c r="N8" s="40">
        <f>IF(M8&lt;0,-M8,0)</f>
        <v>0</v>
      </c>
    </row>
    <row r="9" spans="1:14" ht="6" customHeight="1" x14ac:dyDescent="0.2">
      <c r="B9" s="62"/>
      <c r="C9" s="29"/>
      <c r="D9" s="30"/>
      <c r="E9" s="30"/>
      <c r="F9" s="30"/>
      <c r="G9" s="30"/>
      <c r="H9" s="30"/>
      <c r="I9" s="30"/>
      <c r="J9" s="31"/>
      <c r="K9" s="30"/>
      <c r="L9" s="30"/>
      <c r="M9" s="72"/>
      <c r="N9" s="32"/>
    </row>
    <row r="10" spans="1:14" ht="18" customHeight="1" x14ac:dyDescent="0.2">
      <c r="B10" s="63" t="s">
        <v>184</v>
      </c>
      <c r="C10" s="23" t="s">
        <v>9</v>
      </c>
      <c r="D10" s="33" t="s">
        <v>10</v>
      </c>
      <c r="E10" s="33" t="s">
        <v>11</v>
      </c>
      <c r="F10" s="33" t="s">
        <v>14</v>
      </c>
      <c r="G10" s="33" t="s">
        <v>13</v>
      </c>
      <c r="H10" s="33" t="s">
        <v>15</v>
      </c>
      <c r="I10" s="33" t="s">
        <v>48</v>
      </c>
      <c r="J10" s="35" t="s">
        <v>49</v>
      </c>
      <c r="K10" s="33" t="s">
        <v>16</v>
      </c>
      <c r="L10" s="33" t="s">
        <v>31</v>
      </c>
      <c r="N10" s="34" t="s">
        <v>62</v>
      </c>
    </row>
    <row r="11" spans="1:14" s="41" customFormat="1" ht="18" customHeight="1" x14ac:dyDescent="0.2">
      <c r="B11" s="237"/>
      <c r="C11" s="37">
        <f>SUMIFS('別紙１－③の１（記載用シート）'!$K$13:$K$1001,'別紙１－③の１（記載用シート）'!$B$13:$B$1001,"案件②",'別紙１－③の１（記載用シート）'!$C$13:$C$1001,C10)</f>
        <v>0</v>
      </c>
      <c r="D11" s="38">
        <f>SUMIFS('別紙１－③の１（記載用シート）'!$K$13:$K$1001,'別紙１－③の１（記載用シート）'!$B$13:$B$1001,"案件②",'別紙１－③の１（記載用シート）'!$C$13:$C$1001,D10)</f>
        <v>0</v>
      </c>
      <c r="E11" s="38">
        <f>SUMIFS('別紙１－③の１（記載用シート）'!$K$13:$K$1001,'別紙１－③の１（記載用シート）'!$B$13:$B$1001,"案件②",'別紙１－③の１（記載用シート）'!$C$13:$C$1001,E10)</f>
        <v>0</v>
      </c>
      <c r="F11" s="38">
        <f>SUMIFS('別紙１－③の１（記載用シート）'!$K$13:$K$1001,'別紙１－③の１（記載用シート）'!$B$13:$B$1001,"案件②",'別紙１－③の１（記載用シート）'!$C$13:$C$1001,F10)</f>
        <v>0</v>
      </c>
      <c r="G11" s="38">
        <f>SUMIFS('別紙１－③の１（記載用シート）'!$K$13:$K$1001,'別紙１－③の１（記載用シート）'!$B$13:$B$1001,"案件②",'別紙１－③の１（記載用シート）'!$C$13:$C$1001,G10)</f>
        <v>0</v>
      </c>
      <c r="H11" s="38">
        <f>SUM(C11:G11)</f>
        <v>0</v>
      </c>
      <c r="I11" s="38">
        <f>'別紙１－③の１（記載用シート）'!Q16</f>
        <v>0</v>
      </c>
      <c r="J11" s="39">
        <f t="shared" ref="J11" si="1">H11+I11</f>
        <v>0</v>
      </c>
      <c r="K11" s="38">
        <f>ROUNDDOWN(J11*2/3,0)</f>
        <v>0</v>
      </c>
      <c r="L11" s="38">
        <f>IF(K11&gt;1600000,1600000,K11)</f>
        <v>0</v>
      </c>
      <c r="M11" s="51">
        <f>1600000-K11</f>
        <v>1600000</v>
      </c>
      <c r="N11" s="40">
        <f t="shared" ref="N11" si="2">IF(M11&lt;0,-M11,0)</f>
        <v>0</v>
      </c>
    </row>
    <row r="12" spans="1:14" ht="6" customHeight="1" x14ac:dyDescent="0.2">
      <c r="B12" s="62"/>
      <c r="C12" s="29"/>
      <c r="D12" s="30"/>
      <c r="E12" s="30"/>
      <c r="F12" s="30"/>
      <c r="G12" s="30"/>
      <c r="H12" s="30"/>
      <c r="I12" s="30"/>
      <c r="J12" s="31"/>
      <c r="K12" s="30"/>
      <c r="L12" s="30"/>
      <c r="M12" s="72"/>
      <c r="N12" s="32"/>
    </row>
    <row r="13" spans="1:14" ht="18" customHeight="1" x14ac:dyDescent="0.2">
      <c r="B13" s="63" t="s">
        <v>185</v>
      </c>
      <c r="C13" s="23" t="s">
        <v>9</v>
      </c>
      <c r="D13" s="33" t="s">
        <v>10</v>
      </c>
      <c r="E13" s="33" t="s">
        <v>11</v>
      </c>
      <c r="F13" s="33" t="s">
        <v>14</v>
      </c>
      <c r="G13" s="33" t="s">
        <v>13</v>
      </c>
      <c r="H13" s="33" t="s">
        <v>15</v>
      </c>
      <c r="I13" s="33" t="s">
        <v>48</v>
      </c>
      <c r="J13" s="35" t="s">
        <v>49</v>
      </c>
      <c r="K13" s="33" t="s">
        <v>16</v>
      </c>
      <c r="L13" s="33" t="s">
        <v>31</v>
      </c>
      <c r="N13" s="34" t="s">
        <v>62</v>
      </c>
    </row>
    <row r="14" spans="1:14" s="41" customFormat="1" ht="18" customHeight="1" x14ac:dyDescent="0.2">
      <c r="B14" s="237"/>
      <c r="C14" s="37">
        <f>SUMIFS('別紙１－③の１（記載用シート）'!$K$13:$K$1001,'別紙１－③の１（記載用シート）'!$B$13:$B$1001,"案件③",'別紙１－③の１（記載用シート）'!$C$13:$C$1001,C13)</f>
        <v>0</v>
      </c>
      <c r="D14" s="38">
        <f>SUMIFS('別紙１－③の１（記載用シート）'!$K$13:$K$1001,'別紙１－③の１（記載用シート）'!$B$13:$B$1001,"案件③",'別紙１－③の１（記載用シート）'!$C$13:$C$1001,D13)</f>
        <v>0</v>
      </c>
      <c r="E14" s="38">
        <f>SUMIFS('別紙１－③の１（記載用シート）'!$K$13:$K$1001,'別紙１－③の１（記載用シート）'!$B$13:$B$1001,"案件③",'別紙１－③の１（記載用シート）'!$C$13:$C$1001,E13)</f>
        <v>0</v>
      </c>
      <c r="F14" s="38">
        <f>SUMIFS('別紙１－③の１（記載用シート）'!$K$13:$K$1001,'別紙１－③の１（記載用シート）'!$B$13:$B$1001,"案件③",'別紙１－③の１（記載用シート）'!$C$13:$C$1001,F13)</f>
        <v>0</v>
      </c>
      <c r="G14" s="38">
        <f>SUMIFS('別紙１－③の１（記載用シート）'!$K$13:$K$1001,'別紙１－③の１（記載用シート）'!$B$13:$B$1001,"案件③",'別紙１－③の１（記載用シート）'!$C$13:$C$1001,G13)</f>
        <v>0</v>
      </c>
      <c r="H14" s="38">
        <f>SUM(C14:G14)</f>
        <v>0</v>
      </c>
      <c r="I14" s="38">
        <f>'別紙１－③の１（記載用シート）'!Q17</f>
        <v>0</v>
      </c>
      <c r="J14" s="39">
        <f t="shared" ref="J14" si="3">H14+I14</f>
        <v>0</v>
      </c>
      <c r="K14" s="38">
        <f>ROUNDDOWN(J14*2/3,0)</f>
        <v>0</v>
      </c>
      <c r="L14" s="38">
        <f>IF(K14&gt;1600000,1600000,K14)</f>
        <v>0</v>
      </c>
      <c r="M14" s="51">
        <f>1600000-K14</f>
        <v>1600000</v>
      </c>
      <c r="N14" s="40">
        <f t="shared" ref="N14" si="4">IF(M14&lt;0,-M14,0)</f>
        <v>0</v>
      </c>
    </row>
    <row r="15" spans="1:14" ht="6" customHeight="1" x14ac:dyDescent="0.2">
      <c r="B15" s="62"/>
      <c r="C15" s="29"/>
      <c r="D15" s="30"/>
      <c r="E15" s="30"/>
      <c r="F15" s="30"/>
      <c r="G15" s="30"/>
      <c r="H15" s="30"/>
      <c r="I15" s="30"/>
      <c r="J15" s="31"/>
      <c r="K15" s="30"/>
      <c r="L15" s="30"/>
      <c r="M15" s="72"/>
      <c r="N15" s="32"/>
    </row>
    <row r="16" spans="1:14" ht="18" customHeight="1" x14ac:dyDescent="0.2">
      <c r="B16" s="63" t="s">
        <v>186</v>
      </c>
      <c r="C16" s="23" t="s">
        <v>9</v>
      </c>
      <c r="D16" s="33" t="s">
        <v>10</v>
      </c>
      <c r="E16" s="33" t="s">
        <v>11</v>
      </c>
      <c r="F16" s="33" t="s">
        <v>14</v>
      </c>
      <c r="G16" s="33" t="s">
        <v>13</v>
      </c>
      <c r="H16" s="33" t="s">
        <v>15</v>
      </c>
      <c r="I16" s="33" t="s">
        <v>48</v>
      </c>
      <c r="J16" s="35" t="s">
        <v>49</v>
      </c>
      <c r="K16" s="33" t="s">
        <v>16</v>
      </c>
      <c r="L16" s="33" t="s">
        <v>31</v>
      </c>
      <c r="N16" s="34" t="s">
        <v>62</v>
      </c>
    </row>
    <row r="17" spans="2:14" s="41" customFormat="1" ht="18" customHeight="1" x14ac:dyDescent="0.2">
      <c r="B17" s="237"/>
      <c r="C17" s="37">
        <f>SUMIFS('別紙１－③の１（記載用シート）'!$K$13:$K$1001,'別紙１－③の１（記載用シート）'!$B$13:$B$1001,"案件④",'別紙１－③の１（記載用シート）'!$C$13:$C$1001,C16)</f>
        <v>0</v>
      </c>
      <c r="D17" s="38">
        <f>SUMIFS('別紙１－③の１（記載用シート）'!$K$13:$K$1001,'別紙１－③の１（記載用シート）'!$B$13:$B$1001,"案件④",'別紙１－③の１（記載用シート）'!$C$13:$C$1001,D16)</f>
        <v>0</v>
      </c>
      <c r="E17" s="38">
        <f>SUMIFS('別紙１－③の１（記載用シート）'!$K$13:$K$1001,'別紙１－③の１（記載用シート）'!$B$13:$B$1001,"案件④",'別紙１－③の１（記載用シート）'!$C$13:$C$1001,E16)</f>
        <v>0</v>
      </c>
      <c r="F17" s="38">
        <f>SUMIFS('別紙１－③の１（記載用シート）'!$K$13:$K$1001,'別紙１－③の１（記載用シート）'!$B$13:$B$1001,"案件④",'別紙１－③の１（記載用シート）'!$C$13:$C$1001,F16)</f>
        <v>0</v>
      </c>
      <c r="G17" s="38">
        <f>SUMIFS('別紙１－③の１（記載用シート）'!$K$13:$K$1001,'別紙１－③の１（記載用シート）'!$B$13:$B$1001,"案件④",'別紙１－③の１（記載用シート）'!$C$13:$C$1001,G16)</f>
        <v>0</v>
      </c>
      <c r="H17" s="38">
        <f>SUM(C17:G17)</f>
        <v>0</v>
      </c>
      <c r="I17" s="38">
        <f>'別紙１－③の１（記載用シート）'!Q18</f>
        <v>0</v>
      </c>
      <c r="J17" s="39">
        <f t="shared" ref="J17" si="5">H17+I17</f>
        <v>0</v>
      </c>
      <c r="K17" s="38">
        <f>ROUNDDOWN(J17*2/3,0)</f>
        <v>0</v>
      </c>
      <c r="L17" s="38">
        <f>IF(K17&gt;1600000,1600000,K17)</f>
        <v>0</v>
      </c>
      <c r="M17" s="51">
        <f>1600000-K17</f>
        <v>1600000</v>
      </c>
      <c r="N17" s="40">
        <f t="shared" ref="N17" si="6">IF(M17&lt;0,-M17,0)</f>
        <v>0</v>
      </c>
    </row>
    <row r="18" spans="2:14" ht="6" customHeight="1" x14ac:dyDescent="0.2">
      <c r="B18" s="62"/>
      <c r="C18" s="29"/>
      <c r="D18" s="30"/>
      <c r="E18" s="30"/>
      <c r="F18" s="30"/>
      <c r="G18" s="30"/>
      <c r="H18" s="30"/>
      <c r="I18" s="30"/>
      <c r="J18" s="31"/>
      <c r="K18" s="30"/>
      <c r="L18" s="30"/>
      <c r="M18" s="72"/>
      <c r="N18" s="32"/>
    </row>
    <row r="19" spans="2:14" ht="18" customHeight="1" x14ac:dyDescent="0.2">
      <c r="B19" s="63" t="s">
        <v>187</v>
      </c>
      <c r="C19" s="23" t="s">
        <v>9</v>
      </c>
      <c r="D19" s="33" t="s">
        <v>10</v>
      </c>
      <c r="E19" s="33" t="s">
        <v>11</v>
      </c>
      <c r="F19" s="33" t="s">
        <v>14</v>
      </c>
      <c r="G19" s="33" t="s">
        <v>13</v>
      </c>
      <c r="H19" s="33" t="s">
        <v>15</v>
      </c>
      <c r="I19" s="33" t="s">
        <v>48</v>
      </c>
      <c r="J19" s="35" t="s">
        <v>49</v>
      </c>
      <c r="K19" s="33" t="s">
        <v>16</v>
      </c>
      <c r="L19" s="33" t="s">
        <v>31</v>
      </c>
      <c r="N19" s="34" t="s">
        <v>62</v>
      </c>
    </row>
    <row r="20" spans="2:14" s="41" customFormat="1" ht="18" customHeight="1" x14ac:dyDescent="0.2">
      <c r="B20" s="237"/>
      <c r="C20" s="37">
        <f>SUMIFS('別紙１－③の１（記載用シート）'!$K$13:$K$1001,'別紙１－③の１（記載用シート）'!$B$13:$B$1001,"案件⑤",'別紙１－③の１（記載用シート）'!$C$13:$C$1001,C19)</f>
        <v>0</v>
      </c>
      <c r="D20" s="38">
        <f>SUMIFS('別紙１－③の１（記載用シート）'!$K$13:$K$1001,'別紙１－③の１（記載用シート）'!$B$13:$B$1001,"案件⑤",'別紙１－③の１（記載用シート）'!$C$13:$C$1001,D19)</f>
        <v>0</v>
      </c>
      <c r="E20" s="38">
        <f>SUMIFS('別紙１－③の１（記載用シート）'!$K$13:$K$1001,'別紙１－③の１（記載用シート）'!$B$13:$B$1001,"案件⑤",'別紙１－③の１（記載用シート）'!$C$13:$C$1001,E19)</f>
        <v>0</v>
      </c>
      <c r="F20" s="38">
        <f>SUMIFS('別紙１－③の１（記載用シート）'!$K$13:$K$1001,'別紙１－③の１（記載用シート）'!$B$13:$B$1001,"案件⑤",'別紙１－③の１（記載用シート）'!$C$13:$C$1001,F19)</f>
        <v>0</v>
      </c>
      <c r="G20" s="38">
        <f>SUMIFS('別紙１－③の１（記載用シート）'!$K$13:$K$1001,'別紙１－③の１（記載用シート）'!$B$13:$B$1001,"案件⑤",'別紙１－③の１（記載用シート）'!$C$13:$C$1001,G19)</f>
        <v>0</v>
      </c>
      <c r="H20" s="38">
        <f>SUM(C20:G20)</f>
        <v>0</v>
      </c>
      <c r="I20" s="38">
        <f>'別紙１－③の１（記載用シート）'!Q19</f>
        <v>0</v>
      </c>
      <c r="J20" s="39">
        <f t="shared" ref="J20" si="7">H20+I20</f>
        <v>0</v>
      </c>
      <c r="K20" s="38">
        <f>ROUNDDOWN(J20*2/3,0)</f>
        <v>0</v>
      </c>
      <c r="L20" s="38">
        <f>IF(K20&gt;1600000,1600000,K20)</f>
        <v>0</v>
      </c>
      <c r="M20" s="51">
        <f>1600000-K20</f>
        <v>1600000</v>
      </c>
      <c r="N20" s="40">
        <f t="shared" ref="N20" si="8">IF(M20&lt;0,-M20,0)</f>
        <v>0</v>
      </c>
    </row>
    <row r="21" spans="2:14" ht="6" customHeight="1" x14ac:dyDescent="0.2">
      <c r="B21" s="76"/>
      <c r="C21" s="77"/>
      <c r="D21" s="78"/>
      <c r="E21" s="78"/>
      <c r="F21" s="78"/>
      <c r="G21" s="78"/>
      <c r="H21" s="78"/>
      <c r="I21" s="78"/>
      <c r="J21" s="79"/>
      <c r="K21" s="78"/>
      <c r="L21" s="78"/>
      <c r="M21" s="80"/>
      <c r="N21" s="81"/>
    </row>
    <row r="22" spans="2:14" ht="18" customHeight="1" x14ac:dyDescent="0.2">
      <c r="B22" s="63" t="s">
        <v>188</v>
      </c>
      <c r="C22" s="23" t="s">
        <v>9</v>
      </c>
      <c r="D22" s="33" t="s">
        <v>10</v>
      </c>
      <c r="E22" s="33" t="s">
        <v>11</v>
      </c>
      <c r="F22" s="33" t="s">
        <v>14</v>
      </c>
      <c r="G22" s="33" t="s">
        <v>13</v>
      </c>
      <c r="H22" s="33" t="s">
        <v>15</v>
      </c>
      <c r="I22" s="33" t="s">
        <v>48</v>
      </c>
      <c r="J22" s="35" t="s">
        <v>49</v>
      </c>
      <c r="K22" s="33" t="s">
        <v>16</v>
      </c>
      <c r="L22" s="33" t="s">
        <v>31</v>
      </c>
      <c r="N22" s="34" t="s">
        <v>62</v>
      </c>
    </row>
    <row r="23" spans="2:14" s="41" customFormat="1" ht="18" customHeight="1" x14ac:dyDescent="0.2">
      <c r="B23" s="237"/>
      <c r="C23" s="37">
        <f>SUMIFS('別紙１－③の１（記載用シート）'!$K$13:$K$1001,'別紙１－③の１（記載用シート）'!$B$13:$B$1001,"案件⑥",'別紙１－③の１（記載用シート）'!$C$13:$C$1001,C22)</f>
        <v>0</v>
      </c>
      <c r="D23" s="38">
        <f>SUMIFS('別紙１－③の１（記載用シート）'!$K$13:$K$1001,'別紙１－③の１（記載用シート）'!$B$13:$B$1001,"案件⑥",'別紙１－③の１（記載用シート）'!$C$13:$C$1001,D22)</f>
        <v>0</v>
      </c>
      <c r="E23" s="38">
        <f>SUMIFS('別紙１－③の１（記載用シート）'!$K$13:$K$1001,'別紙１－③の１（記載用シート）'!$B$13:$B$1001,"案件⑥",'別紙１－③の１（記載用シート）'!$C$13:$C$1001,E22)</f>
        <v>0</v>
      </c>
      <c r="F23" s="38">
        <f>SUMIFS('別紙１－③の１（記載用シート）'!$K$13:$K$1001,'別紙１－③の１（記載用シート）'!$B$13:$B$1001,"案件⑥",'別紙１－③の１（記載用シート）'!$C$13:$C$1001,F22)</f>
        <v>0</v>
      </c>
      <c r="G23" s="38">
        <f>SUMIFS('別紙１－③の１（記載用シート）'!$K$13:$K$1001,'別紙１－③の１（記載用シート）'!$B$13:$B$1001,"案件⑥",'別紙１－③の１（記載用シート）'!$C$13:$C$1001,G22)</f>
        <v>0</v>
      </c>
      <c r="H23" s="38">
        <f>SUM(C23:G23)</f>
        <v>0</v>
      </c>
      <c r="I23" s="38">
        <f>'別紙１－③の１（記載用シート）'!Q20</f>
        <v>0</v>
      </c>
      <c r="J23" s="39">
        <f t="shared" ref="J23" si="9">H23+I23</f>
        <v>0</v>
      </c>
      <c r="K23" s="38">
        <f>ROUNDDOWN(J23*2/3,0)</f>
        <v>0</v>
      </c>
      <c r="L23" s="38">
        <f>IF(K23&gt;1600000,1600000,K23)</f>
        <v>0</v>
      </c>
      <c r="M23" s="51">
        <f>1600000-K23</f>
        <v>1600000</v>
      </c>
      <c r="N23" s="40">
        <f t="shared" ref="N23" si="10">IF(M23&lt;0,-M23,0)</f>
        <v>0</v>
      </c>
    </row>
    <row r="24" spans="2:14" ht="6" customHeight="1" x14ac:dyDescent="0.2">
      <c r="B24" s="62"/>
      <c r="C24" s="29"/>
      <c r="D24" s="30"/>
      <c r="E24" s="30"/>
      <c r="F24" s="30"/>
      <c r="G24" s="30"/>
      <c r="H24" s="30"/>
      <c r="I24" s="30"/>
      <c r="J24" s="31"/>
      <c r="K24" s="30"/>
      <c r="L24" s="30"/>
      <c r="M24" s="72"/>
      <c r="N24" s="32"/>
    </row>
    <row r="25" spans="2:14" ht="18" customHeight="1" x14ac:dyDescent="0.2">
      <c r="B25" s="63" t="s">
        <v>189</v>
      </c>
      <c r="C25" s="23" t="s">
        <v>9</v>
      </c>
      <c r="D25" s="33" t="s">
        <v>10</v>
      </c>
      <c r="E25" s="33" t="s">
        <v>11</v>
      </c>
      <c r="F25" s="33" t="s">
        <v>14</v>
      </c>
      <c r="G25" s="33" t="s">
        <v>13</v>
      </c>
      <c r="H25" s="33" t="s">
        <v>15</v>
      </c>
      <c r="I25" s="33" t="s">
        <v>48</v>
      </c>
      <c r="J25" s="35" t="s">
        <v>49</v>
      </c>
      <c r="K25" s="33" t="s">
        <v>16</v>
      </c>
      <c r="L25" s="33" t="s">
        <v>31</v>
      </c>
      <c r="N25" s="34" t="s">
        <v>62</v>
      </c>
    </row>
    <row r="26" spans="2:14" s="41" customFormat="1" ht="18" customHeight="1" x14ac:dyDescent="0.2">
      <c r="B26" s="237"/>
      <c r="C26" s="37">
        <f>SUMIFS('別紙１－③の１（記載用シート）'!$K$13:$K$1001,'別紙１－③の１（記載用シート）'!$B$13:$B$1001,"案件⑦",'別紙１－③の１（記載用シート）'!$C$13:$C$1001,C25)</f>
        <v>0</v>
      </c>
      <c r="D26" s="38">
        <f>SUMIFS('別紙１－③の１（記載用シート）'!$K$13:$K$1001,'別紙１－③の１（記載用シート）'!$B$13:$B$1001,"案件⑦",'別紙１－③の１（記載用シート）'!$C$13:$C$1001,D25)</f>
        <v>0</v>
      </c>
      <c r="E26" s="38">
        <f>SUMIFS('別紙１－③の１（記載用シート）'!$K$13:$K$1001,'別紙１－③の１（記載用シート）'!$B$13:$B$1001,"案件⑦",'別紙１－③の１（記載用シート）'!$C$13:$C$1001,E25)</f>
        <v>0</v>
      </c>
      <c r="F26" s="38">
        <f>SUMIFS('別紙１－③の１（記載用シート）'!$K$13:$K$1001,'別紙１－③の１（記載用シート）'!$B$13:$B$1001,"案件⑦",'別紙１－③の１（記載用シート）'!$C$13:$C$1001,F25)</f>
        <v>0</v>
      </c>
      <c r="G26" s="38">
        <f>SUMIFS('別紙１－③の１（記載用シート）'!$K$13:$K$1001,'別紙１－③の１（記載用シート）'!$B$13:$B$1001,"案件⑦",'別紙１－③の１（記載用シート）'!$C$13:$C$1001,G25)</f>
        <v>0</v>
      </c>
      <c r="H26" s="38">
        <f>SUM(C26:G26)</f>
        <v>0</v>
      </c>
      <c r="I26" s="38">
        <f>'別紙１－③の１（記載用シート）'!Q21</f>
        <v>0</v>
      </c>
      <c r="J26" s="39">
        <f t="shared" ref="J26" si="11">H26+I26</f>
        <v>0</v>
      </c>
      <c r="K26" s="38">
        <f>ROUNDDOWN(J26*2/3,0)</f>
        <v>0</v>
      </c>
      <c r="L26" s="38">
        <f>IF(K26&gt;1600000,1600000,K26)</f>
        <v>0</v>
      </c>
      <c r="M26" s="51">
        <f>1600000-K26</f>
        <v>1600000</v>
      </c>
      <c r="N26" s="40">
        <f t="shared" ref="N26" si="12">IF(M26&lt;0,-M26,0)</f>
        <v>0</v>
      </c>
    </row>
    <row r="27" spans="2:14" ht="6" customHeight="1" x14ac:dyDescent="0.2">
      <c r="B27" s="62"/>
      <c r="C27" s="29"/>
      <c r="D27" s="30"/>
      <c r="E27" s="30"/>
      <c r="F27" s="30"/>
      <c r="G27" s="30"/>
      <c r="H27" s="30"/>
      <c r="I27" s="30"/>
      <c r="J27" s="31"/>
      <c r="K27" s="30"/>
      <c r="L27" s="30"/>
      <c r="M27" s="72"/>
      <c r="N27" s="32"/>
    </row>
    <row r="28" spans="2:14" ht="18" customHeight="1" x14ac:dyDescent="0.2">
      <c r="B28" s="63" t="s">
        <v>190</v>
      </c>
      <c r="C28" s="23" t="s">
        <v>9</v>
      </c>
      <c r="D28" s="33" t="s">
        <v>10</v>
      </c>
      <c r="E28" s="33" t="s">
        <v>11</v>
      </c>
      <c r="F28" s="33" t="s">
        <v>14</v>
      </c>
      <c r="G28" s="33" t="s">
        <v>13</v>
      </c>
      <c r="H28" s="33" t="s">
        <v>15</v>
      </c>
      <c r="I28" s="33" t="s">
        <v>48</v>
      </c>
      <c r="J28" s="35" t="s">
        <v>49</v>
      </c>
      <c r="K28" s="33" t="s">
        <v>16</v>
      </c>
      <c r="L28" s="33" t="s">
        <v>31</v>
      </c>
      <c r="N28" s="34" t="s">
        <v>62</v>
      </c>
    </row>
    <row r="29" spans="2:14" s="41" customFormat="1" ht="18" customHeight="1" x14ac:dyDescent="0.2">
      <c r="B29" s="237"/>
      <c r="C29" s="37">
        <f>SUMIFS('別紙１－③の１（記載用シート）'!$K$13:$K$1001,'別紙１－③の１（記載用シート）'!$B$13:$B$1001,"案件⑧",'別紙１－③の１（記載用シート）'!$C$13:$C$1001,C28)</f>
        <v>0</v>
      </c>
      <c r="D29" s="38">
        <f>SUMIFS('別紙１－③の１（記載用シート）'!$K$13:$K$1001,'別紙１－③の１（記載用シート）'!$B$13:$B$1001,"案件⑧",'別紙１－③の１（記載用シート）'!$C$13:$C$1001,D28)</f>
        <v>0</v>
      </c>
      <c r="E29" s="38">
        <f>SUMIFS('別紙１－③の１（記載用シート）'!$K$13:$K$1001,'別紙１－③の１（記載用シート）'!$B$13:$B$1001,"案件⑧",'別紙１－③の１（記載用シート）'!$C$13:$C$1001,E28)</f>
        <v>0</v>
      </c>
      <c r="F29" s="38">
        <f>SUMIFS('別紙１－③の１（記載用シート）'!$K$13:$K$1001,'別紙１－③の１（記載用シート）'!$B$13:$B$1001,"案件⑧",'別紙１－③の１（記載用シート）'!$C$13:$C$1001,F28)</f>
        <v>0</v>
      </c>
      <c r="G29" s="38">
        <f>SUMIFS('別紙１－③の１（記載用シート）'!$K$13:$K$1001,'別紙１－③の１（記載用シート）'!$B$13:$B$1001,"案件⑧",'別紙１－③の１（記載用シート）'!$C$13:$C$1001,G28)</f>
        <v>0</v>
      </c>
      <c r="H29" s="38">
        <f>SUM(C29:G29)</f>
        <v>0</v>
      </c>
      <c r="I29" s="38">
        <f>'別紙１－③の１（記載用シート）'!Q22</f>
        <v>0</v>
      </c>
      <c r="J29" s="39">
        <f t="shared" ref="J29" si="13">H29+I29</f>
        <v>0</v>
      </c>
      <c r="K29" s="38">
        <f>ROUNDDOWN(J29*2/3,0)</f>
        <v>0</v>
      </c>
      <c r="L29" s="38">
        <f>IF(K29&gt;1600000,1600000,K29)</f>
        <v>0</v>
      </c>
      <c r="M29" s="51">
        <f>1600000-K29</f>
        <v>1600000</v>
      </c>
      <c r="N29" s="40">
        <f t="shared" ref="N29" si="14">IF(M29&lt;0,-M29,0)</f>
        <v>0</v>
      </c>
    </row>
    <row r="30" spans="2:14" ht="6" customHeight="1" x14ac:dyDescent="0.2">
      <c r="B30" s="62"/>
      <c r="C30" s="29"/>
      <c r="D30" s="30"/>
      <c r="E30" s="30"/>
      <c r="F30" s="30"/>
      <c r="G30" s="30"/>
      <c r="H30" s="30"/>
      <c r="I30" s="30"/>
      <c r="J30" s="31"/>
      <c r="K30" s="30"/>
      <c r="L30" s="30"/>
      <c r="M30" s="72"/>
      <c r="N30" s="32"/>
    </row>
    <row r="31" spans="2:14" ht="18" customHeight="1" x14ac:dyDescent="0.2">
      <c r="B31" s="63" t="s">
        <v>191</v>
      </c>
      <c r="C31" s="23" t="s">
        <v>9</v>
      </c>
      <c r="D31" s="33" t="s">
        <v>10</v>
      </c>
      <c r="E31" s="33" t="s">
        <v>11</v>
      </c>
      <c r="F31" s="33" t="s">
        <v>14</v>
      </c>
      <c r="G31" s="33" t="s">
        <v>13</v>
      </c>
      <c r="H31" s="33" t="s">
        <v>15</v>
      </c>
      <c r="I31" s="33" t="s">
        <v>48</v>
      </c>
      <c r="J31" s="35" t="s">
        <v>49</v>
      </c>
      <c r="K31" s="33" t="s">
        <v>16</v>
      </c>
      <c r="L31" s="33" t="s">
        <v>31</v>
      </c>
      <c r="N31" s="34" t="s">
        <v>62</v>
      </c>
    </row>
    <row r="32" spans="2:14" s="41" customFormat="1" ht="18" customHeight="1" x14ac:dyDescent="0.2">
      <c r="B32" s="237"/>
      <c r="C32" s="37">
        <f>SUMIFS('別紙１－③の１（記載用シート）'!$K$13:$K$1001,'別紙１－③の１（記載用シート）'!$B$13:$B$1001,"案件⑨",'別紙１－③の１（記載用シート）'!$C$13:$C$1001,C31)</f>
        <v>0</v>
      </c>
      <c r="D32" s="38">
        <f>SUMIFS('別紙１－③の１（記載用シート）'!$K$13:$K$1001,'別紙１－③の１（記載用シート）'!$B$13:$B$1001,"案件⑨",'別紙１－③の１（記載用シート）'!$C$13:$C$1001,D31)</f>
        <v>0</v>
      </c>
      <c r="E32" s="38">
        <f>SUMIFS('別紙１－③の１（記載用シート）'!$K$13:$K$1001,'別紙１－③の１（記載用シート）'!$B$13:$B$1001,"案件⑨",'別紙１－③の１（記載用シート）'!$C$13:$C$1001,E31)</f>
        <v>0</v>
      </c>
      <c r="F32" s="38">
        <f>SUMIFS('別紙１－③の１（記載用シート）'!$K$13:$K$1001,'別紙１－③の１（記載用シート）'!$B$13:$B$1001,"案件⑨",'別紙１－③の１（記載用シート）'!$C$13:$C$1001,F31)</f>
        <v>0</v>
      </c>
      <c r="G32" s="38">
        <f>SUMIFS('別紙１－③の１（記載用シート）'!$K$13:$K$1001,'別紙１－③の１（記載用シート）'!$B$13:$B$1001,"案件⑨",'別紙１－③の１（記載用シート）'!$C$13:$C$1001,G31)</f>
        <v>0</v>
      </c>
      <c r="H32" s="38">
        <f>SUM(C32:G32)</f>
        <v>0</v>
      </c>
      <c r="I32" s="38">
        <f>'別紙１－③の１（記載用シート）'!Q23</f>
        <v>0</v>
      </c>
      <c r="J32" s="39">
        <f t="shared" ref="J32" si="15">H32+I32</f>
        <v>0</v>
      </c>
      <c r="K32" s="38">
        <f>ROUNDDOWN(J32*2/3,0)</f>
        <v>0</v>
      </c>
      <c r="L32" s="38">
        <f>IF(K32&gt;1600000,1600000,K32)</f>
        <v>0</v>
      </c>
      <c r="M32" s="51">
        <f>1600000-K32</f>
        <v>1600000</v>
      </c>
      <c r="N32" s="40">
        <f t="shared" ref="N32" si="16">IF(M32&lt;0,-M32,0)</f>
        <v>0</v>
      </c>
    </row>
    <row r="33" spans="2:14" ht="6" customHeight="1" x14ac:dyDescent="0.2">
      <c r="B33" s="62"/>
      <c r="C33" s="29"/>
      <c r="D33" s="30"/>
      <c r="E33" s="30"/>
      <c r="F33" s="30"/>
      <c r="G33" s="30"/>
      <c r="H33" s="30"/>
      <c r="I33" s="30"/>
      <c r="J33" s="31"/>
      <c r="K33" s="30"/>
      <c r="L33" s="30"/>
      <c r="M33" s="72"/>
      <c r="N33" s="32"/>
    </row>
    <row r="34" spans="2:14" ht="18" customHeight="1" x14ac:dyDescent="0.2">
      <c r="B34" s="63" t="s">
        <v>192</v>
      </c>
      <c r="C34" s="23" t="s">
        <v>9</v>
      </c>
      <c r="D34" s="33" t="s">
        <v>10</v>
      </c>
      <c r="E34" s="33" t="s">
        <v>11</v>
      </c>
      <c r="F34" s="33" t="s">
        <v>14</v>
      </c>
      <c r="G34" s="33" t="s">
        <v>13</v>
      </c>
      <c r="H34" s="33" t="s">
        <v>15</v>
      </c>
      <c r="I34" s="33" t="s">
        <v>48</v>
      </c>
      <c r="J34" s="35" t="s">
        <v>49</v>
      </c>
      <c r="K34" s="33" t="s">
        <v>16</v>
      </c>
      <c r="L34" s="33" t="s">
        <v>31</v>
      </c>
      <c r="N34" s="34" t="s">
        <v>62</v>
      </c>
    </row>
    <row r="35" spans="2:14" s="41" customFormat="1" ht="18" customHeight="1" x14ac:dyDescent="0.2">
      <c r="B35" s="238"/>
      <c r="C35" s="65">
        <f>SUMIFS('別紙１－③の１（記載用シート）'!$K$13:$K$1001,'別紙１－③の１（記載用シート）'!$B$13:$B$1001,"案件⑩",'別紙１－③の１（記載用シート）'!$C$13:$C$1001,C34)</f>
        <v>0</v>
      </c>
      <c r="D35" s="66">
        <f>SUMIFS('別紙１－③の１（記載用シート）'!$K$13:$K$1001,'別紙１－③の１（記載用シート）'!$B$13:$B$1001,"案件⑩",'別紙１－③の１（記載用シート）'!$C$13:$C$1001,D34)</f>
        <v>0</v>
      </c>
      <c r="E35" s="66">
        <f>SUMIFS('別紙１－③の１（記載用シート）'!$K$13:$K$1001,'別紙１－③の１（記載用シート）'!$B$13:$B$1001,"案件⑩",'別紙１－③の１（記載用シート）'!$C$13:$C$1001,E34)</f>
        <v>0</v>
      </c>
      <c r="F35" s="67">
        <f>SUMIFS('別紙１－③の１（記載用シート）'!$K$13:$K$1001,'別紙１－③の１（記載用シート）'!$B$13:$B$1001,"案件⑩",'別紙１－③の１（記載用シート）'!$C$13:$C$1001,F34)</f>
        <v>0</v>
      </c>
      <c r="G35" s="68">
        <f>SUMIFS('別紙１－③の１（記載用シート）'!$K$13:$K$1001,'別紙１－③の１（記載用シート）'!$B$13:$B$1001,"案件⑩",'別紙１－③の１（記載用シート）'!$C$13:$C$1001,G34)</f>
        <v>0</v>
      </c>
      <c r="H35" s="66">
        <f>SUM(C35:G35)</f>
        <v>0</v>
      </c>
      <c r="I35" s="68">
        <f>'別紙１－③の１（記載用シート）'!Q24</f>
        <v>0</v>
      </c>
      <c r="J35" s="69">
        <f t="shared" ref="J35" si="17">H35+I35</f>
        <v>0</v>
      </c>
      <c r="K35" s="66">
        <f>ROUNDDOWN(J35*2/3,0)</f>
        <v>0</v>
      </c>
      <c r="L35" s="38">
        <f>IF(K35&gt;1600000,1600000,K35)</f>
        <v>0</v>
      </c>
      <c r="M35" s="51">
        <f>1600000-K35</f>
        <v>1600000</v>
      </c>
      <c r="N35" s="70">
        <f t="shared" ref="N35" si="18">IF(M35&lt;0,-M35,0)</f>
        <v>0</v>
      </c>
    </row>
    <row r="36" spans="2:14" ht="6" customHeight="1" x14ac:dyDescent="0.2">
      <c r="B36" s="82"/>
      <c r="C36" s="77"/>
      <c r="D36" s="78"/>
      <c r="E36" s="78"/>
      <c r="F36" s="78"/>
      <c r="G36" s="78"/>
      <c r="H36" s="78"/>
      <c r="I36" s="78"/>
      <c r="J36" s="79"/>
      <c r="K36" s="78"/>
      <c r="L36" s="78"/>
      <c r="M36" s="80"/>
      <c r="N36" s="81"/>
    </row>
    <row r="37" spans="2:14" ht="18" customHeight="1" x14ac:dyDescent="0.2">
      <c r="B37" s="63" t="s">
        <v>193</v>
      </c>
      <c r="C37" s="23" t="s">
        <v>9</v>
      </c>
      <c r="D37" s="33" t="s">
        <v>10</v>
      </c>
      <c r="E37" s="33" t="s">
        <v>11</v>
      </c>
      <c r="F37" s="33" t="s">
        <v>14</v>
      </c>
      <c r="G37" s="33" t="s">
        <v>13</v>
      </c>
      <c r="H37" s="33" t="s">
        <v>15</v>
      </c>
      <c r="I37" s="33" t="s">
        <v>48</v>
      </c>
      <c r="J37" s="64" t="s">
        <v>49</v>
      </c>
      <c r="K37" s="33" t="s">
        <v>16</v>
      </c>
      <c r="L37" s="33" t="s">
        <v>30</v>
      </c>
      <c r="N37" s="34" t="s">
        <v>62</v>
      </c>
    </row>
    <row r="38" spans="2:14" s="41" customFormat="1" ht="18" customHeight="1" x14ac:dyDescent="0.2">
      <c r="B38" s="237"/>
      <c r="C38" s="37">
        <f>SUMIFS('別紙１－③の１（記載用シート）'!$K$13:$K$1001,'別紙１－③の１（記載用シート）'!$B$13:$B$1001,"案件⑪",'別紙１－③の１（記載用シート）'!$C$13:$C$1001,C37)</f>
        <v>0</v>
      </c>
      <c r="D38" s="38">
        <f>SUMIFS('別紙１－③の１（記載用シート）'!$K$13:$K$1001,'別紙１－③の１（記載用シート）'!$B$13:$B$1001,"案件⑪",'別紙１－③の１（記載用シート）'!$C$13:$C$1001,D37)</f>
        <v>0</v>
      </c>
      <c r="E38" s="38">
        <f>SUMIFS('別紙１－③の１（記載用シート）'!$K$13:$K$1001,'別紙１－③の１（記載用シート）'!$B$13:$B$1001,"案件⑪",'別紙１－③の１（記載用シート）'!$C$13:$C$1001,E37)</f>
        <v>0</v>
      </c>
      <c r="F38" s="38">
        <f>SUMIFS('別紙１－③の１（記載用シート）'!$K$13:$K$1001,'別紙１－③の１（記載用シート）'!$B$13:$B$1001,"案件⑪",'別紙１－③の１（記載用シート）'!$C$13:$C$1001,F37)</f>
        <v>0</v>
      </c>
      <c r="G38" s="38">
        <f>SUMIFS('別紙１－③の１（記載用シート）'!$K$13:$K$1001,'別紙１－③の１（記載用シート）'!$B$13:$B$1001,"案件⑪",'別紙１－③の１（記載用シート）'!$C$13:$C$1001,G37)</f>
        <v>0</v>
      </c>
      <c r="H38" s="38">
        <f>SUM(C38:G38)</f>
        <v>0</v>
      </c>
      <c r="I38" s="38">
        <f>'別紙１－③の１（記載用シート）'!Q25</f>
        <v>0</v>
      </c>
      <c r="J38" s="39">
        <f>H38+I38</f>
        <v>0</v>
      </c>
      <c r="K38" s="38">
        <f>ROUNDDOWN(J38*2/3,0)</f>
        <v>0</v>
      </c>
      <c r="L38" s="38">
        <f>IF(K38&gt;1600000,1600000,K38)</f>
        <v>0</v>
      </c>
      <c r="M38" s="51">
        <f>1600000-K38</f>
        <v>1600000</v>
      </c>
      <c r="N38" s="40">
        <f>IF(M38&lt;0,-M38,0)</f>
        <v>0</v>
      </c>
    </row>
    <row r="39" spans="2:14" ht="6" customHeight="1" x14ac:dyDescent="0.2">
      <c r="B39" s="62"/>
      <c r="C39" s="29"/>
      <c r="D39" s="30"/>
      <c r="E39" s="30"/>
      <c r="F39" s="30"/>
      <c r="G39" s="30"/>
      <c r="H39" s="30"/>
      <c r="I39" s="30"/>
      <c r="J39" s="31"/>
      <c r="K39" s="30"/>
      <c r="L39" s="30"/>
      <c r="M39" s="72"/>
      <c r="N39" s="32"/>
    </row>
    <row r="40" spans="2:14" ht="18" customHeight="1" x14ac:dyDescent="0.2">
      <c r="B40" s="63" t="s">
        <v>194</v>
      </c>
      <c r="C40" s="23" t="s">
        <v>9</v>
      </c>
      <c r="D40" s="33" t="s">
        <v>10</v>
      </c>
      <c r="E40" s="33" t="s">
        <v>11</v>
      </c>
      <c r="F40" s="33" t="s">
        <v>14</v>
      </c>
      <c r="G40" s="33" t="s">
        <v>13</v>
      </c>
      <c r="H40" s="33" t="s">
        <v>15</v>
      </c>
      <c r="I40" s="33" t="s">
        <v>48</v>
      </c>
      <c r="J40" s="35" t="s">
        <v>49</v>
      </c>
      <c r="K40" s="33" t="s">
        <v>16</v>
      </c>
      <c r="L40" s="33" t="s">
        <v>31</v>
      </c>
      <c r="N40" s="34" t="s">
        <v>62</v>
      </c>
    </row>
    <row r="41" spans="2:14" s="41" customFormat="1" ht="18" customHeight="1" x14ac:dyDescent="0.2">
      <c r="B41" s="237"/>
      <c r="C41" s="37">
        <f>SUMIFS('別紙１－③の１（記載用シート）'!$K$13:$K$1001,'別紙１－③の１（記載用シート）'!$B$13:$B$1001,"案件⑫",'別紙１－③の１（記載用シート）'!$C$13:$C$1001,C40)</f>
        <v>0</v>
      </c>
      <c r="D41" s="38">
        <f>SUMIFS('別紙１－③の１（記載用シート）'!$K$13:$K$1001,'別紙１－③の１（記載用シート）'!$B$13:$B$1001,"案件⑫",'別紙１－③の１（記載用シート）'!$C$13:$C$1001,D40)</f>
        <v>0</v>
      </c>
      <c r="E41" s="38">
        <f>SUMIFS('別紙１－③の１（記載用シート）'!$K$13:$K$1001,'別紙１－③の１（記載用シート）'!$B$13:$B$1001,"案件⑫",'別紙１－③の１（記載用シート）'!$C$13:$C$1001,E40)</f>
        <v>0</v>
      </c>
      <c r="F41" s="38">
        <f>SUMIFS('別紙１－③の１（記載用シート）'!$K$13:$K$1001,'別紙１－③の１（記載用シート）'!$B$13:$B$1001,"案件⑫",'別紙１－③の１（記載用シート）'!$C$13:$C$1001,F40)</f>
        <v>0</v>
      </c>
      <c r="G41" s="38">
        <f>SUMIFS('別紙１－③の１（記載用シート）'!$K$13:$K$1001,'別紙１－③の１（記載用シート）'!$B$13:$B$1001,"案件⑫",'別紙１－③の１（記載用シート）'!$C$13:$C$1001,G40)</f>
        <v>0</v>
      </c>
      <c r="H41" s="38">
        <f>SUM(C41:G41)</f>
        <v>0</v>
      </c>
      <c r="I41" s="38">
        <f>'別紙１－③の１（記載用シート）'!Q26</f>
        <v>0</v>
      </c>
      <c r="J41" s="39">
        <f t="shared" ref="J41" si="19">H41+I41</f>
        <v>0</v>
      </c>
      <c r="K41" s="38">
        <f>ROUNDDOWN(J41*2/3,0)</f>
        <v>0</v>
      </c>
      <c r="L41" s="38">
        <f>IF(K41&gt;1600000,1600000,K41)</f>
        <v>0</v>
      </c>
      <c r="M41" s="51">
        <f>1600000-K41</f>
        <v>1600000</v>
      </c>
      <c r="N41" s="40">
        <f t="shared" ref="N41" si="20">IF(M41&lt;0,-M41,0)</f>
        <v>0</v>
      </c>
    </row>
    <row r="42" spans="2:14" ht="6" customHeight="1" x14ac:dyDescent="0.2">
      <c r="B42" s="62"/>
      <c r="C42" s="29"/>
      <c r="D42" s="30"/>
      <c r="E42" s="30"/>
      <c r="F42" s="30"/>
      <c r="G42" s="30"/>
      <c r="H42" s="30"/>
      <c r="I42" s="30"/>
      <c r="J42" s="31"/>
      <c r="K42" s="30"/>
      <c r="L42" s="30"/>
      <c r="M42" s="72"/>
      <c r="N42" s="32"/>
    </row>
    <row r="43" spans="2:14" ht="18" customHeight="1" x14ac:dyDescent="0.2">
      <c r="B43" s="63" t="s">
        <v>195</v>
      </c>
      <c r="C43" s="23" t="s">
        <v>9</v>
      </c>
      <c r="D43" s="33" t="s">
        <v>10</v>
      </c>
      <c r="E43" s="33" t="s">
        <v>11</v>
      </c>
      <c r="F43" s="33" t="s">
        <v>14</v>
      </c>
      <c r="G43" s="33" t="s">
        <v>13</v>
      </c>
      <c r="H43" s="33" t="s">
        <v>15</v>
      </c>
      <c r="I43" s="33" t="s">
        <v>48</v>
      </c>
      <c r="J43" s="35" t="s">
        <v>49</v>
      </c>
      <c r="K43" s="33" t="s">
        <v>16</v>
      </c>
      <c r="L43" s="33" t="s">
        <v>31</v>
      </c>
      <c r="N43" s="34" t="s">
        <v>62</v>
      </c>
    </row>
    <row r="44" spans="2:14" s="41" customFormat="1" ht="18" customHeight="1" x14ac:dyDescent="0.2">
      <c r="B44" s="237"/>
      <c r="C44" s="37">
        <f>SUMIFS('別紙１－③の１（記載用シート）'!$K$13:$K$1001,'別紙１－③の１（記載用シート）'!$B$13:$B$1001,"案件⑬",'別紙１－③の１（記載用シート）'!$C$13:$C$1001,C43)</f>
        <v>0</v>
      </c>
      <c r="D44" s="38">
        <f>SUMIFS('別紙１－③の１（記載用シート）'!$K$13:$K$1001,'別紙１－③の１（記載用シート）'!$B$13:$B$1001,"案件⑬",'別紙１－③の１（記載用シート）'!$C$13:$C$1001,D43)</f>
        <v>0</v>
      </c>
      <c r="E44" s="38">
        <f>SUMIFS('別紙１－③の１（記載用シート）'!$K$13:$K$1001,'別紙１－③の１（記載用シート）'!$B$13:$B$1001,"案件⑬",'別紙１－③の１（記載用シート）'!$C$13:$C$1001,E43)</f>
        <v>0</v>
      </c>
      <c r="F44" s="38">
        <f>SUMIFS('別紙１－③の１（記載用シート）'!$K$13:$K$1001,'別紙１－③の１（記載用シート）'!$B$13:$B$1001,"案件⑬",'別紙１－③の１（記載用シート）'!$C$13:$C$1001,F43)</f>
        <v>0</v>
      </c>
      <c r="G44" s="38">
        <f>SUMIFS('別紙１－③の１（記載用シート）'!$K$13:$K$1001,'別紙１－③の１（記載用シート）'!$B$13:$B$1001,"案件⑬",'別紙１－③の１（記載用シート）'!$C$13:$C$1001,G43)</f>
        <v>0</v>
      </c>
      <c r="H44" s="38">
        <f>SUM(C44:G44)</f>
        <v>0</v>
      </c>
      <c r="I44" s="38">
        <f>'別紙１－③の１（記載用シート）'!Q27</f>
        <v>0</v>
      </c>
      <c r="J44" s="39">
        <f t="shared" ref="J44" si="21">H44+I44</f>
        <v>0</v>
      </c>
      <c r="K44" s="38">
        <f>ROUNDDOWN(J44*2/3,0)</f>
        <v>0</v>
      </c>
      <c r="L44" s="38">
        <f>IF(K44&gt;1600000,1600000,K44)</f>
        <v>0</v>
      </c>
      <c r="M44" s="51">
        <f>1600000-K44</f>
        <v>1600000</v>
      </c>
      <c r="N44" s="40">
        <f t="shared" ref="N44" si="22">IF(M44&lt;0,-M44,0)</f>
        <v>0</v>
      </c>
    </row>
    <row r="45" spans="2:14" ht="6" customHeight="1" x14ac:dyDescent="0.2">
      <c r="B45" s="62"/>
      <c r="C45" s="29"/>
      <c r="D45" s="30"/>
      <c r="E45" s="30"/>
      <c r="F45" s="30"/>
      <c r="G45" s="30"/>
      <c r="H45" s="30"/>
      <c r="I45" s="30"/>
      <c r="J45" s="31"/>
      <c r="K45" s="30"/>
      <c r="L45" s="30"/>
      <c r="M45" s="72"/>
      <c r="N45" s="32"/>
    </row>
    <row r="46" spans="2:14" ht="18" customHeight="1" x14ac:dyDescent="0.2">
      <c r="B46" s="63" t="s">
        <v>196</v>
      </c>
      <c r="C46" s="23" t="s">
        <v>9</v>
      </c>
      <c r="D46" s="33" t="s">
        <v>10</v>
      </c>
      <c r="E46" s="33" t="s">
        <v>11</v>
      </c>
      <c r="F46" s="33" t="s">
        <v>14</v>
      </c>
      <c r="G46" s="33" t="s">
        <v>13</v>
      </c>
      <c r="H46" s="33" t="s">
        <v>15</v>
      </c>
      <c r="I46" s="33" t="s">
        <v>48</v>
      </c>
      <c r="J46" s="35" t="s">
        <v>49</v>
      </c>
      <c r="K46" s="33" t="s">
        <v>16</v>
      </c>
      <c r="L46" s="33" t="s">
        <v>31</v>
      </c>
      <c r="N46" s="34" t="s">
        <v>62</v>
      </c>
    </row>
    <row r="47" spans="2:14" s="41" customFormat="1" ht="18" customHeight="1" x14ac:dyDescent="0.2">
      <c r="B47" s="237"/>
      <c r="C47" s="37">
        <f>SUMIFS('別紙１－③の１（記載用シート）'!$K$13:$K$1001,'別紙１－③の１（記載用シート）'!$B$13:$B$1001,"案件⑭",'別紙１－③の１（記載用シート）'!$C$13:$C$1001,C46)</f>
        <v>0</v>
      </c>
      <c r="D47" s="38">
        <f>SUMIFS('別紙１－③の１（記載用シート）'!$K$13:$K$1001,'別紙１－③の１（記載用シート）'!$B$13:$B$1001,"案件⑭",'別紙１－③の１（記載用シート）'!$C$13:$C$1001,D46)</f>
        <v>0</v>
      </c>
      <c r="E47" s="38">
        <f>SUMIFS('別紙１－③の１（記載用シート）'!$K$13:$K$1001,'別紙１－③の１（記載用シート）'!$B$13:$B$1001,"案件⑭",'別紙１－③の１（記載用シート）'!$C$13:$C$1001,E46)</f>
        <v>0</v>
      </c>
      <c r="F47" s="38">
        <f>SUMIFS('別紙１－③の１（記載用シート）'!$K$13:$K$1001,'別紙１－③の１（記載用シート）'!$B$13:$B$1001,"案件⑭",'別紙１－③の１（記載用シート）'!$C$13:$C$1001,F46)</f>
        <v>0</v>
      </c>
      <c r="G47" s="38">
        <f>SUMIFS('別紙１－③の１（記載用シート）'!$K$13:$K$1001,'別紙１－③の１（記載用シート）'!$B$13:$B$1001,"案件⑭",'別紙１－③の１（記載用シート）'!$C$13:$C$1001,G46)</f>
        <v>0</v>
      </c>
      <c r="H47" s="38">
        <f>SUM(C47:G47)</f>
        <v>0</v>
      </c>
      <c r="I47" s="38">
        <f>'別紙１－③の１（記載用シート）'!Q28</f>
        <v>0</v>
      </c>
      <c r="J47" s="39">
        <f t="shared" ref="J47" si="23">H47+I47</f>
        <v>0</v>
      </c>
      <c r="K47" s="38">
        <f>ROUNDDOWN(J47*2/3,0)</f>
        <v>0</v>
      </c>
      <c r="L47" s="38">
        <f>IF(K47&gt;1600000,1600000,K47)</f>
        <v>0</v>
      </c>
      <c r="M47" s="51">
        <f>1600000-K47</f>
        <v>1600000</v>
      </c>
      <c r="N47" s="40">
        <f t="shared" ref="N47" si="24">IF(M47&lt;0,-M47,0)</f>
        <v>0</v>
      </c>
    </row>
    <row r="48" spans="2:14" ht="6" customHeight="1" x14ac:dyDescent="0.2">
      <c r="B48" s="62"/>
      <c r="C48" s="29"/>
      <c r="D48" s="30"/>
      <c r="E48" s="30"/>
      <c r="F48" s="30"/>
      <c r="G48" s="30"/>
      <c r="H48" s="30"/>
      <c r="I48" s="30"/>
      <c r="J48" s="31"/>
      <c r="K48" s="30"/>
      <c r="L48" s="30"/>
      <c r="M48" s="72"/>
      <c r="N48" s="32"/>
    </row>
    <row r="49" spans="2:14" ht="18" customHeight="1" x14ac:dyDescent="0.2">
      <c r="B49" s="63" t="s">
        <v>197</v>
      </c>
      <c r="C49" s="23" t="s">
        <v>9</v>
      </c>
      <c r="D49" s="33" t="s">
        <v>10</v>
      </c>
      <c r="E49" s="33" t="s">
        <v>11</v>
      </c>
      <c r="F49" s="33" t="s">
        <v>14</v>
      </c>
      <c r="G49" s="33" t="s">
        <v>13</v>
      </c>
      <c r="H49" s="33" t="s">
        <v>15</v>
      </c>
      <c r="I49" s="33" t="s">
        <v>48</v>
      </c>
      <c r="J49" s="35" t="s">
        <v>49</v>
      </c>
      <c r="K49" s="33" t="s">
        <v>16</v>
      </c>
      <c r="L49" s="33" t="s">
        <v>31</v>
      </c>
      <c r="N49" s="34" t="s">
        <v>62</v>
      </c>
    </row>
    <row r="50" spans="2:14" s="41" customFormat="1" ht="18" customHeight="1" x14ac:dyDescent="0.2">
      <c r="B50" s="237"/>
      <c r="C50" s="37">
        <f>SUMIFS('別紙１－③の１（記載用シート）'!$K$13:$K$1001,'別紙１－③の１（記載用シート）'!$B$13:$B$1001,"案件⑮",'別紙１－③の１（記載用シート）'!$C$13:$C$1001,C49)</f>
        <v>0</v>
      </c>
      <c r="D50" s="38">
        <f>SUMIFS('別紙１－③の１（記載用シート）'!$K$13:$K$1001,'別紙１－③の１（記載用シート）'!$B$13:$B$1001,"案件⑮",'別紙１－③の１（記載用シート）'!$C$13:$C$1001,D49)</f>
        <v>0</v>
      </c>
      <c r="E50" s="38">
        <f>SUMIFS('別紙１－③の１（記載用シート）'!$K$13:$K$1001,'別紙１－③の１（記載用シート）'!$B$13:$B$1001,"案件⑮",'別紙１－③の１（記載用シート）'!$C$13:$C$1001,E49)</f>
        <v>0</v>
      </c>
      <c r="F50" s="38">
        <f>SUMIFS('別紙１－③の１（記載用シート）'!$K$13:$K$1001,'別紙１－③の１（記載用シート）'!$B$13:$B$1001,"案件⑮",'別紙１－③の１（記載用シート）'!$C$13:$C$1001,F49)</f>
        <v>0</v>
      </c>
      <c r="G50" s="38">
        <f>SUMIFS('別紙１－③の１（記載用シート）'!$K$13:$K$1001,'別紙１－③の１（記載用シート）'!$B$13:$B$1001,"案件⑮",'別紙１－③の１（記載用シート）'!$C$13:$C$1001,G49)</f>
        <v>0</v>
      </c>
      <c r="H50" s="38">
        <f>SUM(C50:G50)</f>
        <v>0</v>
      </c>
      <c r="I50" s="38">
        <f>'別紙１－③の１（記載用シート）'!Q29</f>
        <v>0</v>
      </c>
      <c r="J50" s="39">
        <f t="shared" ref="J50" si="25">H50+I50</f>
        <v>0</v>
      </c>
      <c r="K50" s="38">
        <f>ROUNDDOWN(J50*2/3,0)</f>
        <v>0</v>
      </c>
      <c r="L50" s="38">
        <f>IF(K50&gt;1600000,1600000,K50)</f>
        <v>0</v>
      </c>
      <c r="M50" s="51">
        <f>1600000-K50</f>
        <v>1600000</v>
      </c>
      <c r="N50" s="40">
        <f t="shared" ref="N50" si="26">IF(M50&lt;0,-M50,0)</f>
        <v>0</v>
      </c>
    </row>
    <row r="51" spans="2:14" ht="6" customHeight="1" x14ac:dyDescent="0.2">
      <c r="B51" s="76"/>
      <c r="C51" s="77"/>
      <c r="D51" s="78"/>
      <c r="E51" s="78"/>
      <c r="F51" s="78"/>
      <c r="G51" s="78"/>
      <c r="H51" s="78"/>
      <c r="I51" s="78"/>
      <c r="J51" s="79"/>
      <c r="K51" s="78"/>
      <c r="L51" s="78"/>
      <c r="M51" s="80"/>
      <c r="N51" s="81"/>
    </row>
    <row r="52" spans="2:14" ht="18" customHeight="1" x14ac:dyDescent="0.2">
      <c r="B52" s="63" t="s">
        <v>198</v>
      </c>
      <c r="C52" s="23" t="s">
        <v>9</v>
      </c>
      <c r="D52" s="33" t="s">
        <v>10</v>
      </c>
      <c r="E52" s="33" t="s">
        <v>11</v>
      </c>
      <c r="F52" s="33" t="s">
        <v>14</v>
      </c>
      <c r="G52" s="33" t="s">
        <v>13</v>
      </c>
      <c r="H52" s="33" t="s">
        <v>15</v>
      </c>
      <c r="I52" s="33" t="s">
        <v>48</v>
      </c>
      <c r="J52" s="35" t="s">
        <v>49</v>
      </c>
      <c r="K52" s="33" t="s">
        <v>16</v>
      </c>
      <c r="L52" s="33" t="s">
        <v>31</v>
      </c>
      <c r="N52" s="34" t="s">
        <v>62</v>
      </c>
    </row>
    <row r="53" spans="2:14" s="41" customFormat="1" ht="18" customHeight="1" x14ac:dyDescent="0.2">
      <c r="B53" s="237"/>
      <c r="C53" s="37">
        <f>SUMIFS('別紙１－③の１（記載用シート）'!$K$13:$K$1001,'別紙１－③の１（記載用シート）'!$B$13:$B$1001,"案件⑯",'別紙１－③の１（記載用シート）'!$C$13:$C$1001,C52)</f>
        <v>0</v>
      </c>
      <c r="D53" s="38">
        <f>SUMIFS('別紙１－③の１（記載用シート）'!$K$13:$K$1001,'別紙１－③の１（記載用シート）'!$B$13:$B$1001,"案件⑯",'別紙１－③の１（記載用シート）'!$C$13:$C$1001,D52)</f>
        <v>0</v>
      </c>
      <c r="E53" s="38">
        <f>SUMIFS('別紙１－③の１（記載用シート）'!$K$13:$K$1001,'別紙１－③の１（記載用シート）'!$B$13:$B$1001,"案件⑯",'別紙１－③の１（記載用シート）'!$C$13:$C$1001,E52)</f>
        <v>0</v>
      </c>
      <c r="F53" s="38">
        <f>SUMIFS('別紙１－③の１（記載用シート）'!$K$13:$K$1001,'別紙１－③の１（記載用シート）'!$B$13:$B$1001,"案件⑯",'別紙１－③の１（記載用シート）'!$C$13:$C$1001,F52)</f>
        <v>0</v>
      </c>
      <c r="G53" s="38">
        <f>SUMIFS('別紙１－③の１（記載用シート）'!$K$13:$K$1001,'別紙１－③の１（記載用シート）'!$B$13:$B$1001,"案件⑯",'別紙１－③の１（記載用シート）'!$C$13:$C$1001,G52)</f>
        <v>0</v>
      </c>
      <c r="H53" s="38">
        <f>SUM(C53:G53)</f>
        <v>0</v>
      </c>
      <c r="I53" s="38">
        <f>'別紙１－③の１（記載用シート）'!Q30</f>
        <v>0</v>
      </c>
      <c r="J53" s="39">
        <f t="shared" ref="J53" si="27">H53+I53</f>
        <v>0</v>
      </c>
      <c r="K53" s="38">
        <f>ROUNDDOWN(J53*2/3,0)</f>
        <v>0</v>
      </c>
      <c r="L53" s="38">
        <f>IF(K53&gt;1600000,1600000,K53)</f>
        <v>0</v>
      </c>
      <c r="M53" s="51">
        <f>1600000-K53</f>
        <v>1600000</v>
      </c>
      <c r="N53" s="40">
        <f t="shared" ref="N53" si="28">IF(M53&lt;0,-M53,0)</f>
        <v>0</v>
      </c>
    </row>
    <row r="54" spans="2:14" ht="6" customHeight="1" x14ac:dyDescent="0.2">
      <c r="B54" s="62"/>
      <c r="C54" s="29"/>
      <c r="D54" s="30"/>
      <c r="E54" s="30"/>
      <c r="F54" s="30"/>
      <c r="G54" s="30"/>
      <c r="H54" s="30"/>
      <c r="I54" s="30"/>
      <c r="J54" s="31"/>
      <c r="K54" s="30"/>
      <c r="L54" s="78"/>
      <c r="M54" s="72"/>
      <c r="N54" s="32"/>
    </row>
    <row r="55" spans="2:14" ht="18" customHeight="1" x14ac:dyDescent="0.2">
      <c r="B55" s="63" t="s">
        <v>199</v>
      </c>
      <c r="C55" s="23" t="s">
        <v>9</v>
      </c>
      <c r="D55" s="33" t="s">
        <v>10</v>
      </c>
      <c r="E55" s="33" t="s">
        <v>11</v>
      </c>
      <c r="F55" s="33" t="s">
        <v>14</v>
      </c>
      <c r="G55" s="33" t="s">
        <v>13</v>
      </c>
      <c r="H55" s="33" t="s">
        <v>15</v>
      </c>
      <c r="I55" s="33" t="s">
        <v>48</v>
      </c>
      <c r="J55" s="35" t="s">
        <v>49</v>
      </c>
      <c r="K55" s="33" t="s">
        <v>16</v>
      </c>
      <c r="L55" s="33" t="s">
        <v>31</v>
      </c>
      <c r="N55" s="34" t="s">
        <v>62</v>
      </c>
    </row>
    <row r="56" spans="2:14" s="41" customFormat="1" ht="18" customHeight="1" x14ac:dyDescent="0.2">
      <c r="B56" s="237"/>
      <c r="C56" s="37">
        <f>SUMIFS('別紙１－③の１（記載用シート）'!$K$13:$K$1001,'別紙１－③の１（記載用シート）'!$B$13:$B$1001,"案件⑰",'別紙１－③の１（記載用シート）'!$C$13:$C$1001,C55)</f>
        <v>0</v>
      </c>
      <c r="D56" s="38">
        <f>SUMIFS('別紙１－③の１（記載用シート）'!$K$13:$K$1001,'別紙１－③の１（記載用シート）'!$B$13:$B$1001,"案件⑰",'別紙１－③の１（記載用シート）'!$C$13:$C$1001,D55)</f>
        <v>0</v>
      </c>
      <c r="E56" s="38">
        <f>SUMIFS('別紙１－③の１（記載用シート）'!$K$13:$K$1001,'別紙１－③の１（記載用シート）'!$B$13:$B$1001,"案件⑰",'別紙１－③の１（記載用シート）'!$C$13:$C$1001,E55)</f>
        <v>0</v>
      </c>
      <c r="F56" s="38">
        <f>SUMIFS('別紙１－③の１（記載用シート）'!$K$13:$K$1001,'別紙１－③の１（記載用シート）'!$B$13:$B$1001,"案件⑰",'別紙１－③の１（記載用シート）'!$C$13:$C$1001,F55)</f>
        <v>0</v>
      </c>
      <c r="G56" s="38">
        <f>SUMIFS('別紙１－③の１（記載用シート）'!$K$13:$K$1001,'別紙１－③の１（記載用シート）'!$B$13:$B$1001,"案件⑰",'別紙１－③の１（記載用シート）'!$C$13:$C$1001,G55)</f>
        <v>0</v>
      </c>
      <c r="H56" s="38">
        <f>SUM(C56:G56)</f>
        <v>0</v>
      </c>
      <c r="I56" s="38">
        <f>'別紙１－③の１（記載用シート）'!Q31</f>
        <v>0</v>
      </c>
      <c r="J56" s="39">
        <f t="shared" ref="J56" si="29">H56+I56</f>
        <v>0</v>
      </c>
      <c r="K56" s="38">
        <f>ROUNDDOWN(J56*2/3,0)</f>
        <v>0</v>
      </c>
      <c r="L56" s="38">
        <f>IF(K56&gt;1600000,1600000,K56)</f>
        <v>0</v>
      </c>
      <c r="M56" s="51">
        <f>1600000-K56</f>
        <v>1600000</v>
      </c>
      <c r="N56" s="40">
        <f t="shared" ref="N56" si="30">IF(M56&lt;0,-M56,0)</f>
        <v>0</v>
      </c>
    </row>
    <row r="57" spans="2:14" ht="6" customHeight="1" x14ac:dyDescent="0.2">
      <c r="B57" s="62"/>
      <c r="C57" s="29"/>
      <c r="D57" s="30"/>
      <c r="E57" s="30"/>
      <c r="F57" s="30"/>
      <c r="G57" s="30"/>
      <c r="H57" s="30"/>
      <c r="I57" s="30"/>
      <c r="J57" s="31"/>
      <c r="K57" s="30"/>
      <c r="L57" s="30"/>
      <c r="M57" s="72"/>
      <c r="N57" s="32"/>
    </row>
    <row r="58" spans="2:14" ht="18" customHeight="1" x14ac:dyDescent="0.2">
      <c r="B58" s="63" t="s">
        <v>200</v>
      </c>
      <c r="C58" s="23" t="s">
        <v>9</v>
      </c>
      <c r="D58" s="33" t="s">
        <v>10</v>
      </c>
      <c r="E58" s="33" t="s">
        <v>11</v>
      </c>
      <c r="F58" s="33" t="s">
        <v>14</v>
      </c>
      <c r="G58" s="33" t="s">
        <v>13</v>
      </c>
      <c r="H58" s="33" t="s">
        <v>15</v>
      </c>
      <c r="I58" s="33" t="s">
        <v>48</v>
      </c>
      <c r="J58" s="35" t="s">
        <v>49</v>
      </c>
      <c r="K58" s="33" t="s">
        <v>16</v>
      </c>
      <c r="L58" s="33" t="s">
        <v>31</v>
      </c>
      <c r="N58" s="34" t="s">
        <v>62</v>
      </c>
    </row>
    <row r="59" spans="2:14" s="41" customFormat="1" ht="18" customHeight="1" x14ac:dyDescent="0.2">
      <c r="B59" s="237"/>
      <c r="C59" s="37">
        <f>SUMIFS('別紙１－③の１（記載用シート）'!$K$13:$K$1001,'別紙１－③の１（記載用シート）'!$B$13:$B$1001,"案件⑱",'別紙１－③の１（記載用シート）'!$C$13:$C$1001,C58)</f>
        <v>0</v>
      </c>
      <c r="D59" s="38">
        <f>SUMIFS('別紙１－③の１（記載用シート）'!$K$13:$K$1001,'別紙１－③の１（記載用シート）'!$B$13:$B$1001,"案件⑱",'別紙１－③の１（記載用シート）'!$C$13:$C$1001,D58)</f>
        <v>0</v>
      </c>
      <c r="E59" s="38">
        <f>SUMIFS('別紙１－③の１（記載用シート）'!$K$13:$K$1001,'別紙１－③の１（記載用シート）'!$B$13:$B$1001,"案件⑱",'別紙１－③の１（記載用シート）'!$C$13:$C$1001,E58)</f>
        <v>0</v>
      </c>
      <c r="F59" s="38">
        <f>SUMIFS('別紙１－③の１（記載用シート）'!$K$13:$K$1001,'別紙１－③の１（記載用シート）'!$B$13:$B$1001,"案件⑱",'別紙１－③の１（記載用シート）'!$C$13:$C$1001,F58)</f>
        <v>0</v>
      </c>
      <c r="G59" s="38">
        <f>SUMIFS('別紙１－③の１（記載用シート）'!$K$13:$K$1001,'別紙１－③の１（記載用シート）'!$B$13:$B$1001,"案件⑱",'別紙１－③の１（記載用シート）'!$C$13:$C$1001,G58)</f>
        <v>0</v>
      </c>
      <c r="H59" s="38">
        <f>SUM(C59:G59)</f>
        <v>0</v>
      </c>
      <c r="I59" s="38">
        <f>'別紙１－③の１（記載用シート）'!Q32</f>
        <v>0</v>
      </c>
      <c r="J59" s="39">
        <f t="shared" ref="J59" si="31">H59+I59</f>
        <v>0</v>
      </c>
      <c r="K59" s="38">
        <f>ROUNDDOWN(J59*2/3,0)</f>
        <v>0</v>
      </c>
      <c r="L59" s="38">
        <f>IF(K59&gt;1600000,1600000,K59)</f>
        <v>0</v>
      </c>
      <c r="M59" s="51">
        <f>1600000-K59</f>
        <v>1600000</v>
      </c>
      <c r="N59" s="40">
        <f t="shared" ref="N59" si="32">IF(M59&lt;0,-M59,0)</f>
        <v>0</v>
      </c>
    </row>
    <row r="60" spans="2:14" ht="6" customHeight="1" x14ac:dyDescent="0.2">
      <c r="B60" s="62"/>
      <c r="C60" s="29"/>
      <c r="D60" s="30"/>
      <c r="E60" s="30"/>
      <c r="F60" s="30"/>
      <c r="G60" s="30"/>
      <c r="H60" s="30"/>
      <c r="I60" s="30"/>
      <c r="J60" s="31"/>
      <c r="K60" s="30"/>
      <c r="L60" s="30"/>
      <c r="M60" s="72"/>
      <c r="N60" s="32"/>
    </row>
    <row r="61" spans="2:14" ht="18" customHeight="1" x14ac:dyDescent="0.2">
      <c r="B61" s="63" t="s">
        <v>201</v>
      </c>
      <c r="C61" s="23" t="s">
        <v>9</v>
      </c>
      <c r="D61" s="33" t="s">
        <v>10</v>
      </c>
      <c r="E61" s="33" t="s">
        <v>11</v>
      </c>
      <c r="F61" s="33" t="s">
        <v>14</v>
      </c>
      <c r="G61" s="33" t="s">
        <v>13</v>
      </c>
      <c r="H61" s="33" t="s">
        <v>15</v>
      </c>
      <c r="I61" s="33" t="s">
        <v>48</v>
      </c>
      <c r="J61" s="35" t="s">
        <v>49</v>
      </c>
      <c r="K61" s="33" t="s">
        <v>16</v>
      </c>
      <c r="L61" s="33" t="s">
        <v>31</v>
      </c>
      <c r="N61" s="34" t="s">
        <v>62</v>
      </c>
    </row>
    <row r="62" spans="2:14" s="41" customFormat="1" ht="18" customHeight="1" x14ac:dyDescent="0.2">
      <c r="B62" s="237"/>
      <c r="C62" s="37">
        <f>SUMIFS('別紙１－③の１（記載用シート）'!$K$13:$K$1001,'別紙１－③の１（記載用シート）'!$B$13:$B$1001,"案件⑲",'別紙１－③の１（記載用シート）'!$C$13:$C$1001,C61)</f>
        <v>0</v>
      </c>
      <c r="D62" s="38">
        <f>SUMIFS('別紙１－③の１（記載用シート）'!$K$13:$K$1001,'別紙１－③の１（記載用シート）'!$B$13:$B$1001,"案件⑲",'別紙１－③の１（記載用シート）'!$C$13:$C$1001,D61)</f>
        <v>0</v>
      </c>
      <c r="E62" s="38">
        <f>SUMIFS('別紙１－③の１（記載用シート）'!$K$13:$K$1001,'別紙１－③の１（記載用シート）'!$B$13:$B$1001,"案件⑲",'別紙１－③の１（記載用シート）'!$C$13:$C$1001,E61)</f>
        <v>0</v>
      </c>
      <c r="F62" s="38">
        <f>SUMIFS('別紙１－③の１（記載用シート）'!$K$13:$K$1001,'別紙１－③の１（記載用シート）'!$B$13:$B$1001,"案件⑲",'別紙１－③の１（記載用シート）'!$C$13:$C$1001,F61)</f>
        <v>0</v>
      </c>
      <c r="G62" s="38">
        <f>SUMIFS('別紙１－③の１（記載用シート）'!$K$13:$K$1001,'別紙１－③の１（記載用シート）'!$B$13:$B$1001,"案件⑲",'別紙１－③の１（記載用シート）'!$C$13:$C$1001,G61)</f>
        <v>0</v>
      </c>
      <c r="H62" s="38">
        <f>SUM(C62:G62)</f>
        <v>0</v>
      </c>
      <c r="I62" s="38">
        <f>'別紙１－③の１（記載用シート）'!Q33</f>
        <v>0</v>
      </c>
      <c r="J62" s="39">
        <f t="shared" ref="J62" si="33">H62+I62</f>
        <v>0</v>
      </c>
      <c r="K62" s="38">
        <f>ROUNDDOWN(J62*2/3,0)</f>
        <v>0</v>
      </c>
      <c r="L62" s="38">
        <f>IF(K62&gt;1600000,1600000,K62)</f>
        <v>0</v>
      </c>
      <c r="M62" s="51">
        <f>1600000-K62</f>
        <v>1600000</v>
      </c>
      <c r="N62" s="40">
        <f t="shared" ref="N62" si="34">IF(M62&lt;0,-M62,0)</f>
        <v>0</v>
      </c>
    </row>
    <row r="63" spans="2:14" ht="6" customHeight="1" x14ac:dyDescent="0.2">
      <c r="B63" s="62"/>
      <c r="C63" s="29"/>
      <c r="D63" s="30"/>
      <c r="E63" s="30"/>
      <c r="F63" s="30"/>
      <c r="G63" s="30"/>
      <c r="H63" s="30"/>
      <c r="I63" s="30"/>
      <c r="J63" s="31"/>
      <c r="K63" s="30"/>
      <c r="L63" s="30"/>
      <c r="M63" s="72"/>
      <c r="N63" s="32"/>
    </row>
    <row r="64" spans="2:14" ht="18" customHeight="1" x14ac:dyDescent="0.2">
      <c r="B64" s="63" t="s">
        <v>202</v>
      </c>
      <c r="C64" s="23" t="s">
        <v>9</v>
      </c>
      <c r="D64" s="33" t="s">
        <v>10</v>
      </c>
      <c r="E64" s="33" t="s">
        <v>11</v>
      </c>
      <c r="F64" s="33" t="s">
        <v>14</v>
      </c>
      <c r="G64" s="33" t="s">
        <v>13</v>
      </c>
      <c r="H64" s="33" t="s">
        <v>15</v>
      </c>
      <c r="I64" s="33" t="s">
        <v>48</v>
      </c>
      <c r="J64" s="35" t="s">
        <v>49</v>
      </c>
      <c r="K64" s="33" t="s">
        <v>16</v>
      </c>
      <c r="L64" s="33" t="s">
        <v>31</v>
      </c>
      <c r="N64" s="34" t="s">
        <v>62</v>
      </c>
    </row>
    <row r="65" spans="1:14" s="41" customFormat="1" ht="18" customHeight="1" x14ac:dyDescent="0.2">
      <c r="B65" s="238"/>
      <c r="C65" s="65">
        <f>SUMIFS('別紙１－③の１（記載用シート）'!$K$13:$K$1001,'別紙１－③の１（記載用シート）'!$B$13:$B$1001,"案件⑳",'別紙１－③の１（記載用シート）'!$C$13:$C$1001,C64)</f>
        <v>0</v>
      </c>
      <c r="D65" s="66">
        <f>SUMIFS('別紙１－③の１（記載用シート）'!$K$13:$K$1001,'別紙１－③の１（記載用シート）'!$B$13:$B$1001,"案件⑳",'別紙１－③の１（記載用シート）'!$C$13:$C$1001,D64)</f>
        <v>0</v>
      </c>
      <c r="E65" s="66">
        <f>SUMIFS('別紙１－③の１（記載用シート）'!$K$13:$K$1001,'別紙１－③の１（記載用シート）'!$B$13:$B$1001,"案件⑳",'別紙１－③の１（記載用シート）'!$C$13:$C$1001,E64)</f>
        <v>0</v>
      </c>
      <c r="F65" s="67">
        <f>SUMIFS('別紙１－③の１（記載用シート）'!$K$13:$K$1001,'別紙１－③の１（記載用シート）'!$B$13:$B$1001,"案件⑳",'別紙１－③の１（記載用シート）'!$C$13:$C$1001,F64)</f>
        <v>0</v>
      </c>
      <c r="G65" s="68">
        <f>SUMIFS('別紙１－③の１（記載用シート）'!$K$13:$K$1001,'別紙１－③の１（記載用シート）'!$B$13:$B$1001,"案件⑳",'別紙１－③の１（記載用シート）'!$C$13:$C$1001,G64)</f>
        <v>0</v>
      </c>
      <c r="H65" s="66">
        <f>SUM(C65:G65)</f>
        <v>0</v>
      </c>
      <c r="I65" s="68">
        <f>'別紙１－③の１（記載用シート）'!Q34</f>
        <v>0</v>
      </c>
      <c r="J65" s="69">
        <f t="shared" ref="J65" si="35">H65+I65</f>
        <v>0</v>
      </c>
      <c r="K65" s="66">
        <f>ROUNDDOWN(J65*2/3,0)</f>
        <v>0</v>
      </c>
      <c r="L65" s="38">
        <f>IF(K65&gt;1600000,1600000,K65)</f>
        <v>0</v>
      </c>
      <c r="M65" s="51">
        <f>1600000-K65</f>
        <v>1600000</v>
      </c>
      <c r="N65" s="70">
        <f t="shared" ref="N65" si="36">IF(M65&lt;0,-M65,0)</f>
        <v>0</v>
      </c>
    </row>
    <row r="66" spans="1:14" ht="6" customHeight="1" x14ac:dyDescent="0.2">
      <c r="B66" s="82"/>
      <c r="C66" s="77"/>
      <c r="D66" s="77"/>
      <c r="E66" s="77"/>
      <c r="F66" s="77"/>
      <c r="G66" s="77"/>
      <c r="H66" s="77"/>
      <c r="I66" s="77"/>
      <c r="J66" s="79"/>
      <c r="K66" s="77"/>
      <c r="L66" s="77"/>
      <c r="M66" s="80"/>
      <c r="N66" s="77"/>
    </row>
    <row r="67" spans="1:14" x14ac:dyDescent="0.2">
      <c r="B67" s="63" t="s">
        <v>203</v>
      </c>
      <c r="C67" s="23" t="s">
        <v>9</v>
      </c>
      <c r="D67" s="33" t="s">
        <v>10</v>
      </c>
      <c r="E67" s="33" t="s">
        <v>11</v>
      </c>
      <c r="F67" s="33" t="s">
        <v>14</v>
      </c>
      <c r="G67" s="33" t="s">
        <v>13</v>
      </c>
      <c r="H67" s="33" t="s">
        <v>15</v>
      </c>
      <c r="I67" s="33" t="s">
        <v>48</v>
      </c>
      <c r="J67" s="35" t="s">
        <v>49</v>
      </c>
      <c r="K67" s="33" t="s">
        <v>16</v>
      </c>
      <c r="L67" s="33" t="s">
        <v>31</v>
      </c>
      <c r="N67" s="34" t="s">
        <v>62</v>
      </c>
    </row>
    <row r="68" spans="1:14" x14ac:dyDescent="0.2">
      <c r="A68" s="41"/>
      <c r="B68" s="237"/>
      <c r="C68" s="37">
        <f>SUMIFS('別紙１－③の１（記載用シート）'!$K$13:$K$1001,'別紙１－③の１（記載用シート）'!$B$13:$B$1001,"案件㉑",'別紙１－③の１（記載用シート）'!$C$13:$C$1001,C67)</f>
        <v>0</v>
      </c>
      <c r="D68" s="38">
        <f>SUMIFS('別紙１－③の１（記載用シート）'!$K$13:$K$1001,'別紙１－③の１（記載用シート）'!$B$13:$B$1001,"案件㉑",'別紙１－③の１（記載用シート）'!$C$13:$C$1001,D67)</f>
        <v>0</v>
      </c>
      <c r="E68" s="38">
        <f>SUMIFS('別紙１－③の１（記載用シート）'!$K$13:$K$1001,'別紙１－③の１（記載用シート）'!$B$13:$B$1001,"案件㉑",'別紙１－③の１（記載用シート）'!$C$13:$C$1001,E67)</f>
        <v>0</v>
      </c>
      <c r="F68" s="38">
        <f>SUMIFS('別紙１－③の１（記載用シート）'!$K$13:$K$1001,'別紙１－③の１（記載用シート）'!$B$13:$B$1001,"案件㉑",'別紙１－③の１（記載用シート）'!$C$13:$C$1001,F67)</f>
        <v>0</v>
      </c>
      <c r="G68" s="38">
        <f>SUMIFS('別紙１－③の１（記載用シート）'!$K$13:$K$1001,'別紙１－③の１（記載用シート）'!$B$13:$B$1001,"案件㉑",'別紙１－③の１（記載用シート）'!$C$13:$C$1001,G67)</f>
        <v>0</v>
      </c>
      <c r="H68" s="38">
        <f>SUM(C68:G68)</f>
        <v>0</v>
      </c>
      <c r="I68" s="38">
        <f>'別紙１－③の１（記載用シート）'!Q35</f>
        <v>0</v>
      </c>
      <c r="J68" s="39">
        <f t="shared" ref="J68" si="37">H68+I68</f>
        <v>0</v>
      </c>
      <c r="K68" s="38">
        <f>ROUNDDOWN(J68*2/3,0)</f>
        <v>0</v>
      </c>
      <c r="L68" s="38">
        <f>IF(K68&gt;1600000,1600000,K68)</f>
        <v>0</v>
      </c>
      <c r="M68" s="51">
        <f>1600000-K68</f>
        <v>1600000</v>
      </c>
      <c r="N68" s="40">
        <f t="shared" ref="N68" si="38">IF(M68&lt;0,-M68,0)</f>
        <v>0</v>
      </c>
    </row>
    <row r="69" spans="1:14" ht="6" customHeight="1" x14ac:dyDescent="0.2">
      <c r="B69" s="62"/>
      <c r="C69" s="29"/>
      <c r="D69" s="30"/>
      <c r="E69" s="30"/>
      <c r="F69" s="30"/>
      <c r="G69" s="30"/>
      <c r="H69" s="30"/>
      <c r="I69" s="30"/>
      <c r="J69" s="31"/>
      <c r="K69" s="30"/>
      <c r="L69" s="30"/>
      <c r="M69" s="72"/>
      <c r="N69" s="32"/>
    </row>
    <row r="70" spans="1:14" x14ac:dyDescent="0.2">
      <c r="B70" s="63" t="s">
        <v>204</v>
      </c>
      <c r="C70" s="23" t="s">
        <v>9</v>
      </c>
      <c r="D70" s="33" t="s">
        <v>10</v>
      </c>
      <c r="E70" s="33" t="s">
        <v>11</v>
      </c>
      <c r="F70" s="33" t="s">
        <v>14</v>
      </c>
      <c r="G70" s="33" t="s">
        <v>13</v>
      </c>
      <c r="H70" s="33" t="s">
        <v>15</v>
      </c>
      <c r="I70" s="33" t="s">
        <v>48</v>
      </c>
      <c r="J70" s="35" t="s">
        <v>49</v>
      </c>
      <c r="K70" s="33" t="s">
        <v>16</v>
      </c>
      <c r="L70" s="33" t="s">
        <v>31</v>
      </c>
      <c r="N70" s="34" t="s">
        <v>62</v>
      </c>
    </row>
    <row r="71" spans="1:14" x14ac:dyDescent="0.2">
      <c r="A71" s="41"/>
      <c r="B71" s="237"/>
      <c r="C71" s="37">
        <f>SUMIFS('別紙１－③の１（記載用シート）'!$K$13:$K$1001,'別紙１－③の１（記載用シート）'!$B$13:$B$1001,"案件㉒",'別紙１－③の１（記載用シート）'!$C$13:$C$1001,C70)</f>
        <v>0</v>
      </c>
      <c r="D71" s="38">
        <f>SUMIFS('別紙１－③の１（記載用シート）'!$K$13:$K$1001,'別紙１－③の１（記載用シート）'!$B$13:$B$1001,"案件㉒",'別紙１－③の１（記載用シート）'!$C$13:$C$1001,D70)</f>
        <v>0</v>
      </c>
      <c r="E71" s="38">
        <f>SUMIFS('別紙１－③の１（記載用シート）'!$K$13:$K$1001,'別紙１－③の１（記載用シート）'!$B$13:$B$1001,"案件㉒",'別紙１－③の１（記載用シート）'!$C$13:$C$1001,E70)</f>
        <v>0</v>
      </c>
      <c r="F71" s="38">
        <f>SUMIFS('別紙１－③の１（記載用シート）'!$K$13:$K$1001,'別紙１－③の１（記載用シート）'!$B$13:$B$1001,"案件㉒",'別紙１－③の１（記載用シート）'!$C$13:$C$1001,F70)</f>
        <v>0</v>
      </c>
      <c r="G71" s="38">
        <f>SUMIFS('別紙１－③の１（記載用シート）'!$K$13:$K$1001,'別紙１－③の１（記載用シート）'!$B$13:$B$1001,"案件㉒",'別紙１－③の１（記載用シート）'!$C$13:$C$1001,G70)</f>
        <v>0</v>
      </c>
      <c r="H71" s="38">
        <f>SUM(C71:G71)</f>
        <v>0</v>
      </c>
      <c r="I71" s="38">
        <f>'別紙１－③の１（記載用シート）'!Q36</f>
        <v>0</v>
      </c>
      <c r="J71" s="39">
        <f t="shared" ref="J71" si="39">H71+I71</f>
        <v>0</v>
      </c>
      <c r="K71" s="38">
        <f>ROUNDDOWN(J71*2/3,0)</f>
        <v>0</v>
      </c>
      <c r="L71" s="38">
        <f>IF(K71&gt;1600000,1600000,K71)</f>
        <v>0</v>
      </c>
      <c r="M71" s="51">
        <f>1600000-K71</f>
        <v>1600000</v>
      </c>
      <c r="N71" s="40">
        <f t="shared" ref="N71" si="40">IF(M71&lt;0,-M71,0)</f>
        <v>0</v>
      </c>
    </row>
    <row r="72" spans="1:14" ht="6" customHeight="1" x14ac:dyDescent="0.2">
      <c r="B72" s="62"/>
      <c r="C72" s="29"/>
      <c r="D72" s="30"/>
      <c r="E72" s="30"/>
      <c r="F72" s="30"/>
      <c r="G72" s="30"/>
      <c r="H72" s="30"/>
      <c r="I72" s="30"/>
      <c r="J72" s="31"/>
      <c r="K72" s="30"/>
      <c r="L72" s="30"/>
      <c r="M72" s="72"/>
      <c r="N72" s="32"/>
    </row>
    <row r="73" spans="1:14" x14ac:dyDescent="0.2">
      <c r="B73" s="63" t="s">
        <v>205</v>
      </c>
      <c r="C73" s="23" t="s">
        <v>9</v>
      </c>
      <c r="D73" s="33" t="s">
        <v>10</v>
      </c>
      <c r="E73" s="33" t="s">
        <v>11</v>
      </c>
      <c r="F73" s="33" t="s">
        <v>14</v>
      </c>
      <c r="G73" s="33" t="s">
        <v>13</v>
      </c>
      <c r="H73" s="33" t="s">
        <v>15</v>
      </c>
      <c r="I73" s="33" t="s">
        <v>48</v>
      </c>
      <c r="J73" s="35" t="s">
        <v>49</v>
      </c>
      <c r="K73" s="33" t="s">
        <v>16</v>
      </c>
      <c r="L73" s="33" t="s">
        <v>31</v>
      </c>
      <c r="N73" s="34" t="s">
        <v>62</v>
      </c>
    </row>
    <row r="74" spans="1:14" x14ac:dyDescent="0.2">
      <c r="A74" s="41"/>
      <c r="B74" s="238"/>
      <c r="C74" s="65">
        <f>SUMIFS('別紙１－③の１（記載用シート）'!$K$13:$K$1001,'別紙１－③の１（記載用シート）'!$B$13:$B$1001,"案件㉓",'別紙１－③の１（記載用シート）'!$C$13:$C$1001,C73)</f>
        <v>0</v>
      </c>
      <c r="D74" s="66">
        <f>SUMIFS('別紙１－③の１（記載用シート）'!$K$13:$K$1001,'別紙１－③の１（記載用シート）'!$B$13:$B$1001,"案件㉓",'別紙１－③の１（記載用シート）'!$C$13:$C$1001,D73)</f>
        <v>0</v>
      </c>
      <c r="E74" s="66">
        <f>SUMIFS('別紙１－③の１（記載用シート）'!$K$13:$K$1001,'別紙１－③の１（記載用シート）'!$B$13:$B$1001,"案件㉓",'別紙１－③の１（記載用シート）'!$C$13:$C$1001,E73)</f>
        <v>0</v>
      </c>
      <c r="F74" s="67">
        <f>SUMIFS('別紙１－③の１（記載用シート）'!$K$13:$K$1001,'別紙１－③の１（記載用シート）'!$B$13:$B$1001,"案件㉓",'別紙１－③の１（記載用シート）'!$C$13:$C$1001,F73)</f>
        <v>0</v>
      </c>
      <c r="G74" s="68">
        <f>SUMIFS('別紙１－③の１（記載用シート）'!$K$13:$K$1001,'別紙１－③の１（記載用シート）'!$B$13:$B$1001,"案件㉓",'別紙１－③の１（記載用シート）'!$C$13:$C$1001,G73)</f>
        <v>0</v>
      </c>
      <c r="H74" s="66">
        <f>SUM(C74:G74)</f>
        <v>0</v>
      </c>
      <c r="I74" s="68">
        <f>'別紙１－③の１（記載用シート）'!Q37</f>
        <v>0</v>
      </c>
      <c r="J74" s="69">
        <f t="shared" ref="J74" si="41">H74+I74</f>
        <v>0</v>
      </c>
      <c r="K74" s="66">
        <f>ROUNDDOWN(J74*2/3,0)</f>
        <v>0</v>
      </c>
      <c r="L74" s="38">
        <f>IF(K74&gt;1600000,1600000,K74)</f>
        <v>0</v>
      </c>
      <c r="M74" s="51">
        <f>1600000-K74</f>
        <v>1600000</v>
      </c>
      <c r="N74" s="70">
        <f t="shared" ref="N74" si="42">IF(M74&lt;0,-M74,0)</f>
        <v>0</v>
      </c>
    </row>
    <row r="75" spans="1:14" ht="6" customHeight="1" x14ac:dyDescent="0.2">
      <c r="B75" s="71"/>
      <c r="C75" s="29"/>
      <c r="D75" s="30"/>
      <c r="E75" s="30"/>
      <c r="F75" s="30"/>
      <c r="G75" s="30"/>
      <c r="H75" s="30"/>
      <c r="I75" s="30"/>
      <c r="J75" s="31"/>
      <c r="K75" s="30"/>
      <c r="L75" s="30"/>
      <c r="M75" s="72"/>
      <c r="N75" s="32"/>
    </row>
    <row r="76" spans="1:14" x14ac:dyDescent="0.2">
      <c r="B76" s="63" t="s">
        <v>206</v>
      </c>
      <c r="C76" s="23" t="s">
        <v>9</v>
      </c>
      <c r="D76" s="33" t="s">
        <v>10</v>
      </c>
      <c r="E76" s="33" t="s">
        <v>11</v>
      </c>
      <c r="F76" s="33" t="s">
        <v>14</v>
      </c>
      <c r="G76" s="33" t="s">
        <v>13</v>
      </c>
      <c r="H76" s="33" t="s">
        <v>15</v>
      </c>
      <c r="I76" s="33" t="s">
        <v>48</v>
      </c>
      <c r="J76" s="35" t="s">
        <v>49</v>
      </c>
      <c r="K76" s="33" t="s">
        <v>16</v>
      </c>
      <c r="L76" s="33" t="s">
        <v>31</v>
      </c>
      <c r="N76" s="34" t="s">
        <v>62</v>
      </c>
    </row>
    <row r="77" spans="1:14" x14ac:dyDescent="0.2">
      <c r="A77" s="41"/>
      <c r="B77" s="237"/>
      <c r="C77" s="37">
        <f>SUMIFS('別紙１－③の１（記載用シート）'!$K$13:$K$1001,'別紙１－③の１（記載用シート）'!$B$13:$B$1001,"案件㉔",'別紙１－③の１（記載用シート）'!$C$13:$C$1001,C76)</f>
        <v>0</v>
      </c>
      <c r="D77" s="38">
        <f>SUMIFS('別紙１－③の１（記載用シート）'!$K$13:$K$1001,'別紙１－③の１（記載用シート）'!$B$13:$B$1001,"案件㉔",'別紙１－③の１（記載用シート）'!$C$13:$C$1001,D76)</f>
        <v>0</v>
      </c>
      <c r="E77" s="38">
        <f>SUMIFS('別紙１－③の１（記載用シート）'!$K$13:$K$1001,'別紙１－③の１（記載用シート）'!$B$13:$B$1001,"案件㉔",'別紙１－③の１（記載用シート）'!$C$13:$C$1001,E76)</f>
        <v>0</v>
      </c>
      <c r="F77" s="38">
        <f>SUMIFS('別紙１－③の１（記載用シート）'!$K$13:$K$1001,'別紙１－③の１（記載用シート）'!$B$13:$B$1001,"案件㉔",'別紙１－③の１（記載用シート）'!$C$13:$C$1001,F76)</f>
        <v>0</v>
      </c>
      <c r="G77" s="38">
        <f>SUMIFS('別紙１－③の１（記載用シート）'!$K$13:$K$1001,'別紙１－③の１（記載用シート）'!$B$13:$B$1001,"案件㉔",'別紙１－③の１（記載用シート）'!$C$13:$C$1001,G76)</f>
        <v>0</v>
      </c>
      <c r="H77" s="38">
        <f>SUM(C77:G77)</f>
        <v>0</v>
      </c>
      <c r="I77" s="38">
        <f>'別紙１－③の１（記載用シート）'!Q38</f>
        <v>0</v>
      </c>
      <c r="J77" s="39">
        <f t="shared" ref="J77" si="43">H77+I77</f>
        <v>0</v>
      </c>
      <c r="K77" s="38">
        <f>ROUNDDOWN(J77*2/3,0)</f>
        <v>0</v>
      </c>
      <c r="L77" s="38">
        <f>IF(K77&gt;1600000,1600000,K77)</f>
        <v>0</v>
      </c>
      <c r="M77" s="51">
        <f>1600000-K77</f>
        <v>1600000</v>
      </c>
      <c r="N77" s="40">
        <f t="shared" ref="N77" si="44">IF(M77&lt;0,-M77,0)</f>
        <v>0</v>
      </c>
    </row>
    <row r="78" spans="1:14" ht="6" customHeight="1" x14ac:dyDescent="0.2">
      <c r="B78" s="71"/>
      <c r="C78" s="29"/>
      <c r="D78" s="30"/>
      <c r="E78" s="30"/>
      <c r="F78" s="30"/>
      <c r="G78" s="30"/>
      <c r="H78" s="30"/>
      <c r="I78" s="30"/>
      <c r="J78" s="31"/>
      <c r="K78" s="30"/>
      <c r="L78" s="30"/>
      <c r="M78" s="72"/>
      <c r="N78" s="32"/>
    </row>
    <row r="79" spans="1:14" x14ac:dyDescent="0.2">
      <c r="B79" s="63" t="s">
        <v>207</v>
      </c>
      <c r="C79" s="23" t="s">
        <v>9</v>
      </c>
      <c r="D79" s="33" t="s">
        <v>10</v>
      </c>
      <c r="E79" s="33" t="s">
        <v>11</v>
      </c>
      <c r="F79" s="33" t="s">
        <v>14</v>
      </c>
      <c r="G79" s="33" t="s">
        <v>13</v>
      </c>
      <c r="H79" s="33" t="s">
        <v>15</v>
      </c>
      <c r="I79" s="33" t="s">
        <v>48</v>
      </c>
      <c r="J79" s="35" t="s">
        <v>49</v>
      </c>
      <c r="K79" s="33" t="s">
        <v>16</v>
      </c>
      <c r="L79" s="33" t="s">
        <v>31</v>
      </c>
      <c r="N79" s="34" t="s">
        <v>62</v>
      </c>
    </row>
    <row r="80" spans="1:14" x14ac:dyDescent="0.2">
      <c r="A80" s="41"/>
      <c r="B80" s="237"/>
      <c r="C80" s="37">
        <f>SUMIFS('別紙１－③の１（記載用シート）'!$K$13:$K$1001,'別紙１－③の１（記載用シート）'!$B$13:$B$1001,"案件㉕",'別紙１－③の１（記載用シート）'!$C$13:$C$1001,C79)</f>
        <v>0</v>
      </c>
      <c r="D80" s="38">
        <f>SUMIFS('別紙１－③の１（記載用シート）'!$K$13:$K$1001,'別紙１－③の１（記載用シート）'!$B$13:$B$1001,"案件㉕",'別紙１－③の１（記載用シート）'!$C$13:$C$1001,D79)</f>
        <v>0</v>
      </c>
      <c r="E80" s="38">
        <f>SUMIFS('別紙１－③の１（記載用シート）'!$K$13:$K$1001,'別紙１－③の１（記載用シート）'!$B$13:$B$1001,"案件㉕",'別紙１－③の１（記載用シート）'!$C$13:$C$1001,E79)</f>
        <v>0</v>
      </c>
      <c r="F80" s="277">
        <f>SUMIFS('別紙１－③の１（記載用シート）'!$K$13:$K$1001,'別紙１－③の１（記載用シート）'!$B$13:$B$1001,"案件㉕",'別紙１－③の１（記載用シート）'!$C$13:$C$1001,F79)</f>
        <v>0</v>
      </c>
      <c r="G80" s="278">
        <f>SUMIFS('別紙１－③の１（記載用シート）'!$K$13:$K$1001,'別紙１－③の１（記載用シート）'!$B$13:$B$1001,"案件㉕",'別紙１－③の１（記載用シート）'!$C$13:$C$1001,G79)</f>
        <v>0</v>
      </c>
      <c r="H80" s="38">
        <f>SUM(C80:G80)</f>
        <v>0</v>
      </c>
      <c r="I80" s="278">
        <f>'別紙１－③の１（記載用シート）'!Q39</f>
        <v>0</v>
      </c>
      <c r="J80" s="279">
        <f t="shared" ref="J80" si="45">H80+I80</f>
        <v>0</v>
      </c>
      <c r="K80" s="38">
        <f>ROUNDDOWN(J80*2/3,0)</f>
        <v>0</v>
      </c>
      <c r="L80" s="38">
        <f>IF(K80&gt;1600000,1600000,K80)</f>
        <v>0</v>
      </c>
      <c r="M80" s="280">
        <f>1600000-K80</f>
        <v>1600000</v>
      </c>
      <c r="N80" s="40">
        <f t="shared" ref="N80" si="46">IF(M80&lt;0,-M80,0)</f>
        <v>0</v>
      </c>
    </row>
    <row r="81" spans="2:14" ht="6" customHeight="1" x14ac:dyDescent="0.2">
      <c r="B81" s="76"/>
      <c r="C81" s="272"/>
      <c r="D81" s="273"/>
      <c r="E81" s="273"/>
      <c r="F81" s="273"/>
      <c r="G81" s="273"/>
      <c r="H81" s="273"/>
      <c r="I81" s="273"/>
      <c r="J81" s="274"/>
      <c r="K81" s="273"/>
      <c r="L81" s="273"/>
      <c r="M81" s="275"/>
      <c r="N81" s="276"/>
    </row>
    <row r="82" spans="2:14" ht="18" customHeight="1" x14ac:dyDescent="0.2">
      <c r="B82" s="63" t="s">
        <v>208</v>
      </c>
      <c r="C82" s="23" t="s">
        <v>9</v>
      </c>
      <c r="D82" s="33" t="s">
        <v>10</v>
      </c>
      <c r="E82" s="33" t="s">
        <v>11</v>
      </c>
      <c r="F82" s="33" t="s">
        <v>14</v>
      </c>
      <c r="G82" s="33" t="s">
        <v>13</v>
      </c>
      <c r="H82" s="33" t="s">
        <v>15</v>
      </c>
      <c r="I82" s="33" t="s">
        <v>48</v>
      </c>
      <c r="J82" s="35" t="s">
        <v>49</v>
      </c>
      <c r="K82" s="33" t="s">
        <v>16</v>
      </c>
      <c r="L82" s="33" t="s">
        <v>31</v>
      </c>
      <c r="N82" s="34" t="s">
        <v>62</v>
      </c>
    </row>
    <row r="83" spans="2:14" s="41" customFormat="1" ht="18" customHeight="1" x14ac:dyDescent="0.2">
      <c r="B83" s="237"/>
      <c r="C83" s="37">
        <f>SUMIFS('別紙１－③の１（記載用シート）'!$K$13:$K$1001,'別紙１－③の１（記載用シート）'!$B$13:$B$1001,"案件㉖",'別紙１－③の１（記載用シート）'!$C$13:$C$1001,C82)</f>
        <v>0</v>
      </c>
      <c r="D83" s="38">
        <f>SUMIFS('別紙１－③の１（記載用シート）'!$K$13:$K$1001,'別紙１－③の１（記載用シート）'!$B$13:$B$1001,"案件㉖",'別紙１－③の１（記載用シート）'!$C$13:$C$1001,D82)</f>
        <v>0</v>
      </c>
      <c r="E83" s="38">
        <f>SUMIFS('別紙１－③の１（記載用シート）'!$K$13:$K$1001,'別紙１－③の１（記載用シート）'!$B$13:$B$1001,"案件㉖",'別紙１－③の１（記載用シート）'!$C$13:$C$1001,E82)</f>
        <v>0</v>
      </c>
      <c r="F83" s="38">
        <f>SUMIFS('別紙１－③の１（記載用シート）'!$K$13:$K$1001,'別紙１－③の１（記載用シート）'!$B$13:$B$1001,"案件㉖",'別紙１－③の１（記載用シート）'!$C$13:$C$1001,F82)</f>
        <v>0</v>
      </c>
      <c r="G83" s="38">
        <f>SUMIFS('別紙１－③の１（記載用シート）'!$K$13:$K$1001,'別紙１－③の１（記載用シート）'!$B$13:$B$1001,"案件㉖",'別紙１－③の１（記載用シート）'!$C$13:$C$1001,G82)</f>
        <v>0</v>
      </c>
      <c r="H83" s="38">
        <f>SUM(C83:G83)</f>
        <v>0</v>
      </c>
      <c r="I83" s="38">
        <f>'別紙１－③の１（記載用シート）'!Q40</f>
        <v>0</v>
      </c>
      <c r="J83" s="39">
        <f t="shared" ref="J83" si="47">H83+I83</f>
        <v>0</v>
      </c>
      <c r="K83" s="38">
        <f>ROUNDDOWN(J83*2/3,0)</f>
        <v>0</v>
      </c>
      <c r="L83" s="38">
        <f>IF(K83&gt;1600000,1600000,K83)</f>
        <v>0</v>
      </c>
      <c r="M83" s="51">
        <f>1600000-K83</f>
        <v>1600000</v>
      </c>
      <c r="N83" s="40">
        <f t="shared" ref="N83" si="48">IF(M83&lt;0,-M83,0)</f>
        <v>0</v>
      </c>
    </row>
    <row r="84" spans="2:14" ht="6" customHeight="1" x14ac:dyDescent="0.2">
      <c r="B84" s="62"/>
      <c r="C84" s="29"/>
      <c r="D84" s="30"/>
      <c r="E84" s="30"/>
      <c r="F84" s="30"/>
      <c r="G84" s="30"/>
      <c r="H84" s="30"/>
      <c r="I84" s="30"/>
      <c r="J84" s="31"/>
      <c r="K84" s="30"/>
      <c r="L84" s="30"/>
      <c r="M84" s="72"/>
      <c r="N84" s="32"/>
    </row>
    <row r="85" spans="2:14" ht="18" customHeight="1" x14ac:dyDescent="0.2">
      <c r="B85" s="63" t="s">
        <v>209</v>
      </c>
      <c r="C85" s="23" t="s">
        <v>9</v>
      </c>
      <c r="D85" s="33" t="s">
        <v>10</v>
      </c>
      <c r="E85" s="33" t="s">
        <v>11</v>
      </c>
      <c r="F85" s="33" t="s">
        <v>14</v>
      </c>
      <c r="G85" s="33" t="s">
        <v>13</v>
      </c>
      <c r="H85" s="33" t="s">
        <v>15</v>
      </c>
      <c r="I85" s="33" t="s">
        <v>48</v>
      </c>
      <c r="J85" s="35" t="s">
        <v>49</v>
      </c>
      <c r="K85" s="33" t="s">
        <v>16</v>
      </c>
      <c r="L85" s="33" t="s">
        <v>31</v>
      </c>
      <c r="N85" s="34" t="s">
        <v>62</v>
      </c>
    </row>
    <row r="86" spans="2:14" s="41" customFormat="1" ht="18" customHeight="1" x14ac:dyDescent="0.2">
      <c r="B86" s="237"/>
      <c r="C86" s="37">
        <f>SUMIFS('別紙１－③の１（記載用シート）'!$K$13:$K$1001,'別紙１－③の１（記載用シート）'!$B$13:$B$1001,"案件㉗",'別紙１－③の１（記載用シート）'!$C$13:$C$1001,C85)</f>
        <v>0</v>
      </c>
      <c r="D86" s="38">
        <f>SUMIFS('別紙１－③の１（記載用シート）'!$K$13:$K$1001,'別紙１－③の１（記載用シート）'!$B$13:$B$1001,"案件㉗",'別紙１－③の１（記載用シート）'!$C$13:$C$1001,D85)</f>
        <v>0</v>
      </c>
      <c r="E86" s="38">
        <f>SUMIFS('別紙１－③の１（記載用シート）'!$K$13:$K$1001,'別紙１－③の１（記載用シート）'!$B$13:$B$1001,"案件㉗",'別紙１－③の１（記載用シート）'!$C$13:$C$1001,E85)</f>
        <v>0</v>
      </c>
      <c r="F86" s="38">
        <f>SUMIFS('別紙１－③の１（記載用シート）'!$K$13:$K$1001,'別紙１－③の１（記載用シート）'!$B$13:$B$1001,"案件㉗",'別紙１－③の１（記載用シート）'!$C$13:$C$1001,F85)</f>
        <v>0</v>
      </c>
      <c r="G86" s="38">
        <f>SUMIFS('別紙１－③の１（記載用シート）'!$K$13:$K$1001,'別紙１－③の１（記載用シート）'!$B$13:$B$1001,"案件㉗",'別紙１－③の１（記載用シート）'!$C$13:$C$1001,G85)</f>
        <v>0</v>
      </c>
      <c r="H86" s="38">
        <f>SUM(C86:G86)</f>
        <v>0</v>
      </c>
      <c r="I86" s="38">
        <f>'別紙１－③の１（記載用シート）'!Q41</f>
        <v>0</v>
      </c>
      <c r="J86" s="39">
        <f t="shared" ref="J86" si="49">H86+I86</f>
        <v>0</v>
      </c>
      <c r="K86" s="38">
        <f>ROUNDDOWN(J86*2/3,0)</f>
        <v>0</v>
      </c>
      <c r="L86" s="38">
        <f>IF(K86&gt;1600000,1600000,K86)</f>
        <v>0</v>
      </c>
      <c r="M86" s="51">
        <f>1600000-K86</f>
        <v>1600000</v>
      </c>
      <c r="N86" s="40">
        <f t="shared" ref="N86" si="50">IF(M86&lt;0,-M86,0)</f>
        <v>0</v>
      </c>
    </row>
    <row r="87" spans="2:14" ht="6" customHeight="1" x14ac:dyDescent="0.2">
      <c r="B87" s="62"/>
      <c r="C87" s="29"/>
      <c r="D87" s="30"/>
      <c r="E87" s="30"/>
      <c r="F87" s="30"/>
      <c r="G87" s="30"/>
      <c r="H87" s="30"/>
      <c r="I87" s="30"/>
      <c r="J87" s="31"/>
      <c r="K87" s="30"/>
      <c r="L87" s="30"/>
      <c r="M87" s="72"/>
      <c r="N87" s="32"/>
    </row>
    <row r="88" spans="2:14" ht="18" customHeight="1" x14ac:dyDescent="0.2">
      <c r="B88" s="63" t="s">
        <v>210</v>
      </c>
      <c r="C88" s="23" t="s">
        <v>9</v>
      </c>
      <c r="D88" s="33" t="s">
        <v>10</v>
      </c>
      <c r="E88" s="33" t="s">
        <v>11</v>
      </c>
      <c r="F88" s="33" t="s">
        <v>14</v>
      </c>
      <c r="G88" s="33" t="s">
        <v>13</v>
      </c>
      <c r="H88" s="33" t="s">
        <v>15</v>
      </c>
      <c r="I88" s="33" t="s">
        <v>48</v>
      </c>
      <c r="J88" s="35" t="s">
        <v>49</v>
      </c>
      <c r="K88" s="33" t="s">
        <v>16</v>
      </c>
      <c r="L88" s="33" t="s">
        <v>31</v>
      </c>
      <c r="N88" s="34" t="s">
        <v>62</v>
      </c>
    </row>
    <row r="89" spans="2:14" s="41" customFormat="1" ht="18" customHeight="1" x14ac:dyDescent="0.2">
      <c r="B89" s="237"/>
      <c r="C89" s="37">
        <f>SUMIFS('別紙１－③の１（記載用シート）'!$K$13:$K$1001,'別紙１－③の１（記載用シート）'!$B$13:$B$1001,"案件㉘",'別紙１－③の１（記載用シート）'!$C$13:$C$1001,C88)</f>
        <v>0</v>
      </c>
      <c r="D89" s="38">
        <f>SUMIFS('別紙１－③の１（記載用シート）'!$K$13:$K$1001,'別紙１－③の１（記載用シート）'!$B$13:$B$1001,"案件㉘",'別紙１－③の１（記載用シート）'!$C$13:$C$1001,D88)</f>
        <v>0</v>
      </c>
      <c r="E89" s="38">
        <f>SUMIFS('別紙１－③の１（記載用シート）'!$K$13:$K$1001,'別紙１－③の１（記載用シート）'!$B$13:$B$1001,"案件㉘",'別紙１－③の１（記載用シート）'!$C$13:$C$1001,E88)</f>
        <v>0</v>
      </c>
      <c r="F89" s="38">
        <f>SUMIFS('別紙１－③の１（記載用シート）'!$K$13:$K$1001,'別紙１－③の１（記載用シート）'!$B$13:$B$1001,"案件㉘",'別紙１－③の１（記載用シート）'!$C$13:$C$1001,F88)</f>
        <v>0</v>
      </c>
      <c r="G89" s="38">
        <f>SUMIFS('別紙１－③の１（記載用シート）'!$K$13:$K$1001,'別紙１－③の１（記載用シート）'!$B$13:$B$1001,"案件㉘",'別紙１－③の１（記載用シート）'!$C$13:$C$1001,G88)</f>
        <v>0</v>
      </c>
      <c r="H89" s="38">
        <f>SUM(C89:G89)</f>
        <v>0</v>
      </c>
      <c r="I89" s="38">
        <f>'別紙１－③の１（記載用シート）'!Q42</f>
        <v>0</v>
      </c>
      <c r="J89" s="39">
        <f t="shared" ref="J89" si="51">H89+I89</f>
        <v>0</v>
      </c>
      <c r="K89" s="38">
        <f>ROUNDDOWN(J89*2/3,0)</f>
        <v>0</v>
      </c>
      <c r="L89" s="38">
        <f>IF(K89&gt;1600000,1600000,K89)</f>
        <v>0</v>
      </c>
      <c r="M89" s="51">
        <f>1600000-K89</f>
        <v>1600000</v>
      </c>
      <c r="N89" s="40">
        <f t="shared" ref="N89" si="52">IF(M89&lt;0,-M89,0)</f>
        <v>0</v>
      </c>
    </row>
    <row r="90" spans="2:14" ht="6" customHeight="1" x14ac:dyDescent="0.2">
      <c r="B90" s="62"/>
      <c r="C90" s="29"/>
      <c r="D90" s="30"/>
      <c r="E90" s="30"/>
      <c r="F90" s="30"/>
      <c r="G90" s="30"/>
      <c r="H90" s="30"/>
      <c r="I90" s="30"/>
      <c r="J90" s="31"/>
      <c r="K90" s="30"/>
      <c r="L90" s="30"/>
      <c r="M90" s="72"/>
      <c r="N90" s="32"/>
    </row>
    <row r="91" spans="2:14" ht="18" customHeight="1" x14ac:dyDescent="0.2">
      <c r="B91" s="63" t="s">
        <v>211</v>
      </c>
      <c r="C91" s="23" t="s">
        <v>9</v>
      </c>
      <c r="D91" s="33" t="s">
        <v>10</v>
      </c>
      <c r="E91" s="33" t="s">
        <v>11</v>
      </c>
      <c r="F91" s="33" t="s">
        <v>14</v>
      </c>
      <c r="G91" s="33" t="s">
        <v>13</v>
      </c>
      <c r="H91" s="33" t="s">
        <v>15</v>
      </c>
      <c r="I91" s="33" t="s">
        <v>48</v>
      </c>
      <c r="J91" s="35" t="s">
        <v>49</v>
      </c>
      <c r="K91" s="33" t="s">
        <v>16</v>
      </c>
      <c r="L91" s="33" t="s">
        <v>31</v>
      </c>
      <c r="N91" s="34" t="s">
        <v>62</v>
      </c>
    </row>
    <row r="92" spans="2:14" s="41" customFormat="1" ht="18" customHeight="1" x14ac:dyDescent="0.2">
      <c r="B92" s="237"/>
      <c r="C92" s="37">
        <f>SUMIFS('別紙１－③の１（記載用シート）'!$K$13:$K$1001,'別紙１－③の１（記載用シート）'!$B$13:$B$1001,"案件㉙",'別紙１－③の１（記載用シート）'!$C$13:$C$1001,C91)</f>
        <v>0</v>
      </c>
      <c r="D92" s="38">
        <f>SUMIFS('別紙１－③の１（記載用シート）'!$K$13:$K$1001,'別紙１－③の１（記載用シート）'!$B$13:$B$1001,"案件㉙",'別紙１－③の１（記載用シート）'!$C$13:$C$1001,D91)</f>
        <v>0</v>
      </c>
      <c r="E92" s="38">
        <f>SUMIFS('別紙１－③の１（記載用シート）'!$K$13:$K$1001,'別紙１－③の１（記載用シート）'!$B$13:$B$1001,"案件㉙",'別紙１－③の１（記載用シート）'!$C$13:$C$1001,E91)</f>
        <v>0</v>
      </c>
      <c r="F92" s="38">
        <f>SUMIFS('別紙１－③の１（記載用シート）'!$K$13:$K$1001,'別紙１－③の１（記載用シート）'!$B$13:$B$1001,"案件㉙",'別紙１－③の１（記載用シート）'!$C$13:$C$1001,F91)</f>
        <v>0</v>
      </c>
      <c r="G92" s="38">
        <f>SUMIFS('別紙１－③の１（記載用シート）'!$K$13:$K$1001,'別紙１－③の１（記載用シート）'!$B$13:$B$1001,"案件㉙",'別紙１－③の１（記載用シート）'!$C$13:$C$1001,G91)</f>
        <v>0</v>
      </c>
      <c r="H92" s="38">
        <f>SUM(C92:G92)</f>
        <v>0</v>
      </c>
      <c r="I92" s="38">
        <f>'別紙１－③の１（記載用シート）'!Q43</f>
        <v>0</v>
      </c>
      <c r="J92" s="39">
        <f t="shared" ref="J92" si="53">H92+I92</f>
        <v>0</v>
      </c>
      <c r="K92" s="38">
        <f>ROUNDDOWN(J92*2/3,0)</f>
        <v>0</v>
      </c>
      <c r="L92" s="38">
        <f>IF(K92&gt;1600000,1600000,K92)</f>
        <v>0</v>
      </c>
      <c r="M92" s="51">
        <f>1600000-K92</f>
        <v>1600000</v>
      </c>
      <c r="N92" s="40">
        <f t="shared" ref="N92" si="54">IF(M92&lt;0,-M92,0)</f>
        <v>0</v>
      </c>
    </row>
    <row r="93" spans="2:14" ht="6" customHeight="1" x14ac:dyDescent="0.2">
      <c r="B93" s="62"/>
      <c r="C93" s="29"/>
      <c r="D93" s="30"/>
      <c r="E93" s="30"/>
      <c r="F93" s="30"/>
      <c r="G93" s="30"/>
      <c r="H93" s="30"/>
      <c r="I93" s="30"/>
      <c r="J93" s="31"/>
      <c r="K93" s="30"/>
      <c r="L93" s="30"/>
      <c r="M93" s="72"/>
      <c r="N93" s="32"/>
    </row>
    <row r="94" spans="2:14" ht="18" customHeight="1" x14ac:dyDescent="0.2">
      <c r="B94" s="63" t="s">
        <v>212</v>
      </c>
      <c r="C94" s="23" t="s">
        <v>9</v>
      </c>
      <c r="D94" s="33" t="s">
        <v>10</v>
      </c>
      <c r="E94" s="33" t="s">
        <v>11</v>
      </c>
      <c r="F94" s="33" t="s">
        <v>14</v>
      </c>
      <c r="G94" s="33" t="s">
        <v>13</v>
      </c>
      <c r="H94" s="33" t="s">
        <v>15</v>
      </c>
      <c r="I94" s="33" t="s">
        <v>48</v>
      </c>
      <c r="J94" s="35" t="s">
        <v>49</v>
      </c>
      <c r="K94" s="33" t="s">
        <v>16</v>
      </c>
      <c r="L94" s="33" t="s">
        <v>31</v>
      </c>
      <c r="N94" s="34" t="s">
        <v>62</v>
      </c>
    </row>
    <row r="95" spans="2:14" s="41" customFormat="1" ht="18" customHeight="1" x14ac:dyDescent="0.2">
      <c r="B95" s="238"/>
      <c r="C95" s="65">
        <f>SUMIFS('別紙１－③の１（記載用シート）'!$K$13:$K$1001,'別紙１－③の１（記載用シート）'!$B$13:$B$1001,"案件㉚",'別紙１－③の１（記載用シート）'!$C$13:$C$1001,C94)</f>
        <v>0</v>
      </c>
      <c r="D95" s="66">
        <f>SUMIFS('別紙１－③の１（記載用シート）'!$K$13:$K$1001,'別紙１－③の１（記載用シート）'!$B$13:$B$1001,"案件㉚",'別紙１－③の１（記載用シート）'!$C$13:$C$1001,D94)</f>
        <v>0</v>
      </c>
      <c r="E95" s="66">
        <f>SUMIFS('別紙１－③の１（記載用シート）'!$K$13:$K$1001,'別紙１－③の１（記載用シート）'!$B$13:$B$1001,"案件㉚",'別紙１－③の１（記載用シート）'!$C$13:$C$1001,E94)</f>
        <v>0</v>
      </c>
      <c r="F95" s="67">
        <f>SUMIFS('別紙１－③の１（記載用シート）'!$K$13:$K$1001,'別紙１－③の１（記載用シート）'!$B$13:$B$1001,"案件㉚",'別紙１－③の１（記載用シート）'!$C$13:$C$1001,F94)</f>
        <v>0</v>
      </c>
      <c r="G95" s="68">
        <f>SUMIFS('別紙１－③の１（記載用シート）'!$K$13:$K$1001,'別紙１－③の１（記載用シート）'!$B$13:$B$1001,"案件㉚",'別紙１－③の１（記載用シート）'!$C$13:$C$1001,G94)</f>
        <v>0</v>
      </c>
      <c r="H95" s="66">
        <f>SUM(C95:G95)</f>
        <v>0</v>
      </c>
      <c r="I95" s="68">
        <f>'別紙１－③の１（記載用シート）'!Q44</f>
        <v>0</v>
      </c>
      <c r="J95" s="69">
        <f t="shared" ref="J95" si="55">H95+I95</f>
        <v>0</v>
      </c>
      <c r="K95" s="66">
        <f>ROUNDDOWN(J95*2/3,0)</f>
        <v>0</v>
      </c>
      <c r="L95" s="38">
        <f>IF(K95&gt;1600000,1600000,K95)</f>
        <v>0</v>
      </c>
      <c r="M95" s="51">
        <f>1600000-K95</f>
        <v>1600000</v>
      </c>
      <c r="N95" s="70">
        <f t="shared" ref="N95" si="56">IF(M95&lt;0,-M95,0)</f>
        <v>0</v>
      </c>
    </row>
    <row r="96" spans="2:14" ht="6" customHeight="1" x14ac:dyDescent="0.2">
      <c r="B96" s="82"/>
      <c r="C96" s="77"/>
      <c r="D96" s="78"/>
      <c r="E96" s="78"/>
      <c r="F96" s="78"/>
      <c r="G96" s="78"/>
      <c r="H96" s="78"/>
      <c r="I96" s="78"/>
      <c r="J96" s="79"/>
      <c r="K96" s="78"/>
      <c r="L96" s="78"/>
      <c r="M96" s="80"/>
      <c r="N96" s="81"/>
    </row>
    <row r="97" spans="2:14" ht="18" customHeight="1" x14ac:dyDescent="0.2">
      <c r="B97" s="63" t="s">
        <v>213</v>
      </c>
      <c r="C97" s="23" t="s">
        <v>9</v>
      </c>
      <c r="D97" s="33" t="s">
        <v>10</v>
      </c>
      <c r="E97" s="33" t="s">
        <v>11</v>
      </c>
      <c r="F97" s="33" t="s">
        <v>14</v>
      </c>
      <c r="G97" s="33" t="s">
        <v>13</v>
      </c>
      <c r="H97" s="33" t="s">
        <v>15</v>
      </c>
      <c r="I97" s="33" t="s">
        <v>48</v>
      </c>
      <c r="J97" s="35" t="s">
        <v>49</v>
      </c>
      <c r="K97" s="33" t="s">
        <v>16</v>
      </c>
      <c r="L97" s="33" t="s">
        <v>30</v>
      </c>
      <c r="N97" s="34" t="s">
        <v>62</v>
      </c>
    </row>
    <row r="98" spans="2:14" s="41" customFormat="1" ht="18" customHeight="1" x14ac:dyDescent="0.2">
      <c r="B98" s="237"/>
      <c r="C98" s="37">
        <f>SUMIFS('別紙１－③の１（記載用シート）'!$K$13:$K$1001,'別紙１－③の１（記載用シート）'!$B$13:$B$1001,"案件㉛",'別紙１－③の１（記載用シート）'!$C$13:$C$1001,C97)</f>
        <v>0</v>
      </c>
      <c r="D98" s="38">
        <f>SUMIFS('別紙１－③の１（記載用シート）'!$K$13:$K$1001,'別紙１－③の１（記載用シート）'!$B$13:$B$1001,"案件㉛",'別紙１－③の１（記載用シート）'!$C$13:$C$1001,D97)</f>
        <v>0</v>
      </c>
      <c r="E98" s="38">
        <f>SUMIFS('別紙１－③の１（記載用シート）'!$K$13:$K$1001,'別紙１－③の１（記載用シート）'!$B$13:$B$1001,"案件㉛",'別紙１－③の１（記載用シート）'!$C$13:$C$1001,E97)</f>
        <v>0</v>
      </c>
      <c r="F98" s="38">
        <f>SUMIFS('別紙１－③の１（記載用シート）'!$K$13:$K$1001,'別紙１－③の１（記載用シート）'!$B$13:$B$1001,"案件㉛",'別紙１－③の１（記載用シート）'!$C$13:$C$1001,F97)</f>
        <v>0</v>
      </c>
      <c r="G98" s="38">
        <f>SUMIFS('別紙１－③の１（記載用シート）'!$K$13:$K$1001,'別紙１－③の１（記載用シート）'!$B$13:$B$1001,"案件㉛",'別紙１－③の１（記載用シート）'!$C$13:$C$1001,G97)</f>
        <v>0</v>
      </c>
      <c r="H98" s="38">
        <f>SUM(C98:G98)</f>
        <v>0</v>
      </c>
      <c r="I98" s="38">
        <f>'別紙１－③の１（記載用シート）'!Q45</f>
        <v>0</v>
      </c>
      <c r="J98" s="39">
        <f>H98+I98</f>
        <v>0</v>
      </c>
      <c r="K98" s="38">
        <f>ROUNDDOWN(J98*2/3,0)</f>
        <v>0</v>
      </c>
      <c r="L98" s="38">
        <f>IF(K98&gt;1600000,1600000,K98)</f>
        <v>0</v>
      </c>
      <c r="M98" s="51">
        <f>1600000-K98</f>
        <v>1600000</v>
      </c>
      <c r="N98" s="40">
        <f>IF(M98&lt;0,-M98,0)</f>
        <v>0</v>
      </c>
    </row>
    <row r="99" spans="2:14" ht="6" customHeight="1" x14ac:dyDescent="0.2">
      <c r="B99" s="62"/>
      <c r="C99" s="29"/>
      <c r="D99" s="30"/>
      <c r="E99" s="30"/>
      <c r="F99" s="30"/>
      <c r="G99" s="30"/>
      <c r="H99" s="30"/>
      <c r="I99" s="30"/>
      <c r="J99" s="31"/>
      <c r="K99" s="30"/>
      <c r="L99" s="30"/>
      <c r="M99" s="72"/>
      <c r="N99" s="32"/>
    </row>
    <row r="100" spans="2:14" ht="18" customHeight="1" x14ac:dyDescent="0.2">
      <c r="B100" s="63" t="s">
        <v>214</v>
      </c>
      <c r="C100" s="23" t="s">
        <v>9</v>
      </c>
      <c r="D100" s="33" t="s">
        <v>10</v>
      </c>
      <c r="E100" s="33" t="s">
        <v>11</v>
      </c>
      <c r="F100" s="33" t="s">
        <v>14</v>
      </c>
      <c r="G100" s="33" t="s">
        <v>13</v>
      </c>
      <c r="H100" s="33" t="s">
        <v>15</v>
      </c>
      <c r="I100" s="33" t="s">
        <v>48</v>
      </c>
      <c r="J100" s="35" t="s">
        <v>49</v>
      </c>
      <c r="K100" s="33" t="s">
        <v>16</v>
      </c>
      <c r="L100" s="33" t="s">
        <v>31</v>
      </c>
      <c r="N100" s="34" t="s">
        <v>62</v>
      </c>
    </row>
    <row r="101" spans="2:14" s="41" customFormat="1" ht="18" customHeight="1" x14ac:dyDescent="0.2">
      <c r="B101" s="237"/>
      <c r="C101" s="37">
        <f>SUMIFS('別紙１－③の１（記載用シート）'!$K$13:$K$1001,'別紙１－③の１（記載用シート）'!$B$13:$B$1001,"案件㉜",'別紙１－③の１（記載用シート）'!$C$13:$C$1001,C100)</f>
        <v>0</v>
      </c>
      <c r="D101" s="38">
        <f>SUMIFS('別紙１－③の１（記載用シート）'!$K$13:$K$1001,'別紙１－③の１（記載用シート）'!$B$13:$B$1001,"案件㉜",'別紙１－③の１（記載用シート）'!$C$13:$C$1001,D100)</f>
        <v>0</v>
      </c>
      <c r="E101" s="38">
        <f>SUMIFS('別紙１－③の１（記載用シート）'!$K$13:$K$1001,'別紙１－③の１（記載用シート）'!$B$13:$B$1001,"案件㉜",'別紙１－③の１（記載用シート）'!$C$13:$C$1001,E100)</f>
        <v>0</v>
      </c>
      <c r="F101" s="38">
        <f>SUMIFS('別紙１－③の１（記載用シート）'!$K$13:$K$1001,'別紙１－③の１（記載用シート）'!$B$13:$B$1001,"案件㉜",'別紙１－③の１（記載用シート）'!$C$13:$C$1001,F100)</f>
        <v>0</v>
      </c>
      <c r="G101" s="38">
        <f>SUMIFS('別紙１－③の１（記載用シート）'!$K$13:$K$1001,'別紙１－③の１（記載用シート）'!$B$13:$B$1001,"案件㉜",'別紙１－③の１（記載用シート）'!$C$13:$C$1001,G100)</f>
        <v>0</v>
      </c>
      <c r="H101" s="38">
        <f>SUM(C101:G101)</f>
        <v>0</v>
      </c>
      <c r="I101" s="38">
        <f>'別紙１－③の１（記載用シート）'!Q46</f>
        <v>0</v>
      </c>
      <c r="J101" s="39">
        <f t="shared" ref="J101" si="57">H101+I101</f>
        <v>0</v>
      </c>
      <c r="K101" s="38">
        <f>ROUNDDOWN(J101*2/3,0)</f>
        <v>0</v>
      </c>
      <c r="L101" s="38">
        <f>IF(K101&gt;1600000,1600000,K101)</f>
        <v>0</v>
      </c>
      <c r="M101" s="51">
        <f>1600000-K101</f>
        <v>1600000</v>
      </c>
      <c r="N101" s="40">
        <f t="shared" ref="N101" si="58">IF(M101&lt;0,-M101,0)</f>
        <v>0</v>
      </c>
    </row>
    <row r="102" spans="2:14" ht="6" customHeight="1" x14ac:dyDescent="0.2">
      <c r="B102" s="62"/>
      <c r="C102" s="29"/>
      <c r="D102" s="30"/>
      <c r="E102" s="30"/>
      <c r="F102" s="30"/>
      <c r="G102" s="30"/>
      <c r="H102" s="30"/>
      <c r="I102" s="30"/>
      <c r="J102" s="31"/>
      <c r="K102" s="30"/>
      <c r="L102" s="30"/>
      <c r="M102" s="72"/>
      <c r="N102" s="32"/>
    </row>
    <row r="103" spans="2:14" ht="18" customHeight="1" x14ac:dyDescent="0.2">
      <c r="B103" s="63" t="s">
        <v>215</v>
      </c>
      <c r="C103" s="23" t="s">
        <v>9</v>
      </c>
      <c r="D103" s="33" t="s">
        <v>10</v>
      </c>
      <c r="E103" s="33" t="s">
        <v>11</v>
      </c>
      <c r="F103" s="33" t="s">
        <v>14</v>
      </c>
      <c r="G103" s="33" t="s">
        <v>13</v>
      </c>
      <c r="H103" s="33" t="s">
        <v>15</v>
      </c>
      <c r="I103" s="33" t="s">
        <v>48</v>
      </c>
      <c r="J103" s="35" t="s">
        <v>49</v>
      </c>
      <c r="K103" s="33" t="s">
        <v>16</v>
      </c>
      <c r="L103" s="33" t="s">
        <v>31</v>
      </c>
      <c r="N103" s="34" t="s">
        <v>62</v>
      </c>
    </row>
    <row r="104" spans="2:14" s="41" customFormat="1" ht="18" customHeight="1" x14ac:dyDescent="0.2">
      <c r="B104" s="237"/>
      <c r="C104" s="37">
        <f>SUMIFS('別紙１－③の１（記載用シート）'!$K$13:$K$1001,'別紙１－③の１（記載用シート）'!$B$13:$B$1001,"案件㉝",'別紙１－③の１（記載用シート）'!$C$13:$C$1001,C103)</f>
        <v>0</v>
      </c>
      <c r="D104" s="38">
        <f>SUMIFS('別紙１－③の１（記載用シート）'!$K$13:$K$1001,'別紙１－③の１（記載用シート）'!$B$13:$B$1001,"案件㉝",'別紙１－③の１（記載用シート）'!$C$13:$C$1001,D103)</f>
        <v>0</v>
      </c>
      <c r="E104" s="38">
        <f>SUMIFS('別紙１－③の１（記載用シート）'!$K$13:$K$1001,'別紙１－③の１（記載用シート）'!$B$13:$B$1001,"案件㉝",'別紙１－③の１（記載用シート）'!$C$13:$C$1001,E103)</f>
        <v>0</v>
      </c>
      <c r="F104" s="38">
        <f>SUMIFS('別紙１－③の１（記載用シート）'!$K$13:$K$1001,'別紙１－③の１（記載用シート）'!$B$13:$B$1001,"案件㉝",'別紙１－③の１（記載用シート）'!$C$13:$C$1001,F103)</f>
        <v>0</v>
      </c>
      <c r="G104" s="38">
        <f>SUMIFS('別紙１－③の１（記載用シート）'!$K$13:$K$1001,'別紙１－③の１（記載用シート）'!$B$13:$B$1001,"案件㉝",'別紙１－③の１（記載用シート）'!$C$13:$C$1001,G103)</f>
        <v>0</v>
      </c>
      <c r="H104" s="38">
        <f>SUM(C104:G104)</f>
        <v>0</v>
      </c>
      <c r="I104" s="38">
        <f>'別紙１－③の１（記載用シート）'!Q47</f>
        <v>0</v>
      </c>
      <c r="J104" s="39">
        <f t="shared" ref="J104" si="59">H104+I104</f>
        <v>0</v>
      </c>
      <c r="K104" s="38">
        <f>ROUNDDOWN(J104*2/3,0)</f>
        <v>0</v>
      </c>
      <c r="L104" s="38">
        <f>IF(K104&gt;1600000,1600000,K104)</f>
        <v>0</v>
      </c>
      <c r="M104" s="51">
        <f>1600000-K104</f>
        <v>1600000</v>
      </c>
      <c r="N104" s="40">
        <f t="shared" ref="N104" si="60">IF(M104&lt;0,-M104,0)</f>
        <v>0</v>
      </c>
    </row>
    <row r="105" spans="2:14" ht="6" customHeight="1" x14ac:dyDescent="0.2">
      <c r="B105" s="62"/>
      <c r="C105" s="29"/>
      <c r="D105" s="30"/>
      <c r="E105" s="30"/>
      <c r="F105" s="30"/>
      <c r="G105" s="30"/>
      <c r="H105" s="30"/>
      <c r="I105" s="30"/>
      <c r="J105" s="31"/>
      <c r="K105" s="30"/>
      <c r="L105" s="30"/>
      <c r="M105" s="72"/>
      <c r="N105" s="32"/>
    </row>
    <row r="106" spans="2:14" ht="18" customHeight="1" x14ac:dyDescent="0.2">
      <c r="B106" s="63" t="s">
        <v>216</v>
      </c>
      <c r="C106" s="23" t="s">
        <v>9</v>
      </c>
      <c r="D106" s="33" t="s">
        <v>10</v>
      </c>
      <c r="E106" s="33" t="s">
        <v>11</v>
      </c>
      <c r="F106" s="33" t="s">
        <v>14</v>
      </c>
      <c r="G106" s="33" t="s">
        <v>13</v>
      </c>
      <c r="H106" s="33" t="s">
        <v>15</v>
      </c>
      <c r="I106" s="33" t="s">
        <v>48</v>
      </c>
      <c r="J106" s="35" t="s">
        <v>49</v>
      </c>
      <c r="K106" s="33" t="s">
        <v>16</v>
      </c>
      <c r="L106" s="33" t="s">
        <v>31</v>
      </c>
      <c r="N106" s="34" t="s">
        <v>62</v>
      </c>
    </row>
    <row r="107" spans="2:14" s="41" customFormat="1" ht="18" customHeight="1" x14ac:dyDescent="0.2">
      <c r="B107" s="237"/>
      <c r="C107" s="37">
        <f>SUMIFS('別紙１－③の１（記載用シート）'!$K$13:$K$1001,'別紙１－③の１（記載用シート）'!$B$13:$B$1001,"案件㉞",'別紙１－③の１（記載用シート）'!$C$13:$C$1001,C106)</f>
        <v>0</v>
      </c>
      <c r="D107" s="38">
        <f>SUMIFS('別紙１－③の１（記載用シート）'!$K$13:$K$1001,'別紙１－③の１（記載用シート）'!$B$13:$B$1001,"案件㉞",'別紙１－③の１（記載用シート）'!$C$13:$C$1001,D106)</f>
        <v>0</v>
      </c>
      <c r="E107" s="38">
        <f>SUMIFS('別紙１－③の１（記載用シート）'!$K$13:$K$1001,'別紙１－③の１（記載用シート）'!$B$13:$B$1001,"案件㉞",'別紙１－③の１（記載用シート）'!$C$13:$C$1001,E106)</f>
        <v>0</v>
      </c>
      <c r="F107" s="38">
        <f>SUMIFS('別紙１－③の１（記載用シート）'!$K$13:$K$1001,'別紙１－③の１（記載用シート）'!$B$13:$B$1001,"案件㉞",'別紙１－③の１（記載用シート）'!$C$13:$C$1001,F106)</f>
        <v>0</v>
      </c>
      <c r="G107" s="38">
        <f>SUMIFS('別紙１－③の１（記載用シート）'!$K$13:$K$1001,'別紙１－③の１（記載用シート）'!$B$13:$B$1001,"案件㉞",'別紙１－③の１（記載用シート）'!$C$13:$C$1001,G106)</f>
        <v>0</v>
      </c>
      <c r="H107" s="38">
        <f>SUM(C107:G107)</f>
        <v>0</v>
      </c>
      <c r="I107" s="38">
        <f>'別紙１－③の１（記載用シート）'!Q48</f>
        <v>0</v>
      </c>
      <c r="J107" s="39">
        <f t="shared" ref="J107" si="61">H107+I107</f>
        <v>0</v>
      </c>
      <c r="K107" s="38">
        <f>ROUNDDOWN(J107*2/3,0)</f>
        <v>0</v>
      </c>
      <c r="L107" s="38">
        <f>IF(K107&gt;1600000,1600000,K107)</f>
        <v>0</v>
      </c>
      <c r="M107" s="51">
        <f>1600000-K107</f>
        <v>1600000</v>
      </c>
      <c r="N107" s="40">
        <f t="shared" ref="N107" si="62">IF(M107&lt;0,-M107,0)</f>
        <v>0</v>
      </c>
    </row>
    <row r="108" spans="2:14" ht="6" customHeight="1" x14ac:dyDescent="0.2">
      <c r="B108" s="62"/>
      <c r="C108" s="29"/>
      <c r="D108" s="30"/>
      <c r="E108" s="30"/>
      <c r="F108" s="30"/>
      <c r="G108" s="30"/>
      <c r="H108" s="30"/>
      <c r="I108" s="30"/>
      <c r="J108" s="31"/>
      <c r="K108" s="30"/>
      <c r="L108" s="30"/>
      <c r="M108" s="72"/>
      <c r="N108" s="32"/>
    </row>
    <row r="109" spans="2:14" ht="18" customHeight="1" x14ac:dyDescent="0.2">
      <c r="B109" s="63" t="s">
        <v>217</v>
      </c>
      <c r="C109" s="23" t="s">
        <v>9</v>
      </c>
      <c r="D109" s="33" t="s">
        <v>10</v>
      </c>
      <c r="E109" s="33" t="s">
        <v>11</v>
      </c>
      <c r="F109" s="33" t="s">
        <v>14</v>
      </c>
      <c r="G109" s="33" t="s">
        <v>13</v>
      </c>
      <c r="H109" s="33" t="s">
        <v>15</v>
      </c>
      <c r="I109" s="33" t="s">
        <v>48</v>
      </c>
      <c r="J109" s="35" t="s">
        <v>49</v>
      </c>
      <c r="K109" s="33" t="s">
        <v>16</v>
      </c>
      <c r="L109" s="33" t="s">
        <v>31</v>
      </c>
      <c r="N109" s="34" t="s">
        <v>62</v>
      </c>
    </row>
    <row r="110" spans="2:14" s="41" customFormat="1" ht="18" customHeight="1" x14ac:dyDescent="0.2">
      <c r="B110" s="237"/>
      <c r="C110" s="37">
        <f>SUMIFS('別紙１－③の１（記載用シート）'!$K$13:$K$1001,'別紙１－③の１（記載用シート）'!$B$13:$B$1001,"案件㉟",'別紙１－③の１（記載用シート）'!$C$13:$C$1001,C109)</f>
        <v>0</v>
      </c>
      <c r="D110" s="38">
        <f>SUMIFS('別紙１－③の１（記載用シート）'!$K$13:$K$1001,'別紙１－③の１（記載用シート）'!$B$13:$B$1001,"案件㉟",'別紙１－③の１（記載用シート）'!$C$13:$C$1001,D109)</f>
        <v>0</v>
      </c>
      <c r="E110" s="38">
        <f>SUMIFS('別紙１－③の１（記載用シート）'!$K$13:$K$1001,'別紙１－③の１（記載用シート）'!$B$13:$B$1001,"案件㉟",'別紙１－③の１（記載用シート）'!$C$13:$C$1001,E109)</f>
        <v>0</v>
      </c>
      <c r="F110" s="38">
        <f>SUMIFS('別紙１－③の１（記載用シート）'!$K$13:$K$1001,'別紙１－③の１（記載用シート）'!$B$13:$B$1001,"案件㉟",'別紙１－③の１（記載用シート）'!$C$13:$C$1001,F109)</f>
        <v>0</v>
      </c>
      <c r="G110" s="38">
        <f>SUMIFS('別紙１－③の１（記載用シート）'!$K$13:$K$1001,'別紙１－③の１（記載用シート）'!$B$13:$B$1001,"案件㉟",'別紙１－③の１（記載用シート）'!$C$13:$C$1001,G109)</f>
        <v>0</v>
      </c>
      <c r="H110" s="38">
        <f>SUM(C110:G110)</f>
        <v>0</v>
      </c>
      <c r="I110" s="38">
        <f>'別紙１－③の１（記載用シート）'!Q49</f>
        <v>0</v>
      </c>
      <c r="J110" s="39">
        <f t="shared" ref="J110" si="63">H110+I110</f>
        <v>0</v>
      </c>
      <c r="K110" s="38">
        <f>ROUNDDOWN(J110*2/3,0)</f>
        <v>0</v>
      </c>
      <c r="L110" s="38">
        <f>IF(K110&gt;1600000,1600000,K110)</f>
        <v>0</v>
      </c>
      <c r="M110" s="51">
        <f>1600000-K110</f>
        <v>1600000</v>
      </c>
      <c r="N110" s="40">
        <f t="shared" ref="N110" si="64">IF(M110&lt;0,-M110,0)</f>
        <v>0</v>
      </c>
    </row>
    <row r="111" spans="2:14" ht="6" customHeight="1" x14ac:dyDescent="0.2">
      <c r="B111" s="76"/>
      <c r="C111" s="77"/>
      <c r="D111" s="78"/>
      <c r="E111" s="78"/>
      <c r="F111" s="78"/>
      <c r="G111" s="78"/>
      <c r="H111" s="78"/>
      <c r="I111" s="78"/>
      <c r="J111" s="79"/>
      <c r="K111" s="78"/>
      <c r="L111" s="78"/>
      <c r="M111" s="80"/>
      <c r="N111" s="81"/>
    </row>
    <row r="112" spans="2:14" ht="18" customHeight="1" x14ac:dyDescent="0.2">
      <c r="B112" s="63" t="s">
        <v>218</v>
      </c>
      <c r="C112" s="23" t="s">
        <v>9</v>
      </c>
      <c r="D112" s="33" t="s">
        <v>10</v>
      </c>
      <c r="E112" s="33" t="s">
        <v>11</v>
      </c>
      <c r="F112" s="33" t="s">
        <v>14</v>
      </c>
      <c r="G112" s="33" t="s">
        <v>13</v>
      </c>
      <c r="H112" s="33" t="s">
        <v>15</v>
      </c>
      <c r="I112" s="33" t="s">
        <v>48</v>
      </c>
      <c r="J112" s="35" t="s">
        <v>49</v>
      </c>
      <c r="K112" s="33" t="s">
        <v>16</v>
      </c>
      <c r="L112" s="33" t="s">
        <v>31</v>
      </c>
      <c r="N112" s="34" t="s">
        <v>62</v>
      </c>
    </row>
    <row r="113" spans="1:14" s="41" customFormat="1" ht="18" customHeight="1" x14ac:dyDescent="0.2">
      <c r="B113" s="237"/>
      <c r="C113" s="37">
        <f>SUMIFS('別紙１－③の１（記載用シート）'!$K$13:$K$1001,'別紙１－③の１（記載用シート）'!$B$13:$B$1001,"案件㊱",'別紙１－③の１（記載用シート）'!$C$13:$C$1001,C112)</f>
        <v>0</v>
      </c>
      <c r="D113" s="38">
        <f>SUMIFS('別紙１－③の１（記載用シート）'!$K$13:$K$1001,'別紙１－③の１（記載用シート）'!$B$13:$B$1001,"案件㊱",'別紙１－③の１（記載用シート）'!$C$13:$C$1001,D112)</f>
        <v>0</v>
      </c>
      <c r="E113" s="38">
        <f>SUMIFS('別紙１－③の１（記載用シート）'!$K$13:$K$1001,'別紙１－③の１（記載用シート）'!$B$13:$B$1001,"案件㊱",'別紙１－③の１（記載用シート）'!$C$13:$C$1001,E112)</f>
        <v>0</v>
      </c>
      <c r="F113" s="38">
        <f>SUMIFS('別紙１－③の１（記載用シート）'!$K$13:$K$1001,'別紙１－③の１（記載用シート）'!$B$13:$B$1001,"案件㊱",'別紙１－③の１（記載用シート）'!$C$13:$C$1001,F112)</f>
        <v>0</v>
      </c>
      <c r="G113" s="38">
        <f>SUMIFS('別紙１－③の１（記載用シート）'!$K$13:$K$1001,'別紙１－③の１（記載用シート）'!$B$13:$B$1001,"案件㊱",'別紙１－③の１（記載用シート）'!$C$13:$C$1001,G112)</f>
        <v>0</v>
      </c>
      <c r="H113" s="38">
        <f>SUM(C113:G113)</f>
        <v>0</v>
      </c>
      <c r="I113" s="38">
        <f>'別紙１－③の１（記載用シート）'!Q50</f>
        <v>0</v>
      </c>
      <c r="J113" s="39">
        <f t="shared" ref="J113" si="65">H113+I113</f>
        <v>0</v>
      </c>
      <c r="K113" s="38">
        <f>ROUNDDOWN(J113*2/3,0)</f>
        <v>0</v>
      </c>
      <c r="L113" s="38">
        <f>IF(K113&gt;1600000,1600000,K113)</f>
        <v>0</v>
      </c>
      <c r="M113" s="51">
        <f>1600000-K113</f>
        <v>1600000</v>
      </c>
      <c r="N113" s="40">
        <f t="shared" ref="N113" si="66">IF(M113&lt;0,-M113,0)</f>
        <v>0</v>
      </c>
    </row>
    <row r="114" spans="1:14" ht="6" customHeight="1" x14ac:dyDescent="0.2">
      <c r="B114" s="62"/>
      <c r="C114" s="29"/>
      <c r="D114" s="30"/>
      <c r="E114" s="30"/>
      <c r="F114" s="30"/>
      <c r="G114" s="30"/>
      <c r="H114" s="30"/>
      <c r="I114" s="30"/>
      <c r="J114" s="31"/>
      <c r="K114" s="30"/>
      <c r="L114" s="30"/>
      <c r="M114" s="72"/>
      <c r="N114" s="32"/>
    </row>
    <row r="115" spans="1:14" ht="18" customHeight="1" x14ac:dyDescent="0.2">
      <c r="B115" s="63" t="s">
        <v>219</v>
      </c>
      <c r="C115" s="23" t="s">
        <v>9</v>
      </c>
      <c r="D115" s="33" t="s">
        <v>10</v>
      </c>
      <c r="E115" s="33" t="s">
        <v>11</v>
      </c>
      <c r="F115" s="33" t="s">
        <v>14</v>
      </c>
      <c r="G115" s="33" t="s">
        <v>13</v>
      </c>
      <c r="H115" s="33" t="s">
        <v>15</v>
      </c>
      <c r="I115" s="33" t="s">
        <v>48</v>
      </c>
      <c r="J115" s="35" t="s">
        <v>49</v>
      </c>
      <c r="K115" s="33" t="s">
        <v>16</v>
      </c>
      <c r="L115" s="33" t="s">
        <v>31</v>
      </c>
      <c r="N115" s="34" t="s">
        <v>62</v>
      </c>
    </row>
    <row r="116" spans="1:14" s="41" customFormat="1" ht="18" customHeight="1" x14ac:dyDescent="0.2">
      <c r="B116" s="237"/>
      <c r="C116" s="37">
        <f>SUMIFS('別紙１－③の１（記載用シート）'!$K$13:$K$1001,'別紙１－③の１（記載用シート）'!$B$13:$B$1001,"案件㊲",'別紙１－③の１（記載用シート）'!$C$13:$C$1001,C115)</f>
        <v>0</v>
      </c>
      <c r="D116" s="38">
        <f>SUMIFS('別紙１－③の１（記載用シート）'!$K$13:$K$1001,'別紙１－③の１（記載用シート）'!$B$13:$B$1001,"案件㊲",'別紙１－③の１（記載用シート）'!$C$13:$C$1001,D115)</f>
        <v>0</v>
      </c>
      <c r="E116" s="38">
        <f>SUMIFS('別紙１－③の１（記載用シート）'!$K$13:$K$1001,'別紙１－③の１（記載用シート）'!$B$13:$B$1001,"案件㊲",'別紙１－③の１（記載用シート）'!$C$13:$C$1001,E115)</f>
        <v>0</v>
      </c>
      <c r="F116" s="38">
        <f>SUMIFS('別紙１－③の１（記載用シート）'!$K$13:$K$1001,'別紙１－③の１（記載用シート）'!$B$13:$B$1001,"案件㊲",'別紙１－③の１（記載用シート）'!$C$13:$C$1001,F115)</f>
        <v>0</v>
      </c>
      <c r="G116" s="38">
        <f>SUMIFS('別紙１－③の１（記載用シート）'!$K$13:$K$1001,'別紙１－③の１（記載用シート）'!$B$13:$B$1001,"案件㊲",'別紙１－③の１（記載用シート）'!$C$13:$C$1001,G115)</f>
        <v>0</v>
      </c>
      <c r="H116" s="38">
        <f>SUM(C116:G116)</f>
        <v>0</v>
      </c>
      <c r="I116" s="38">
        <f>'別紙１－③の１（記載用シート）'!Q51</f>
        <v>0</v>
      </c>
      <c r="J116" s="39">
        <f t="shared" ref="J116" si="67">H116+I116</f>
        <v>0</v>
      </c>
      <c r="K116" s="38">
        <f>ROUNDDOWN(J116*2/3,0)</f>
        <v>0</v>
      </c>
      <c r="L116" s="38">
        <f>IF(K116&gt;1600000,1600000,K116)</f>
        <v>0</v>
      </c>
      <c r="M116" s="51">
        <f>1600000-K116</f>
        <v>1600000</v>
      </c>
      <c r="N116" s="40">
        <f t="shared" ref="N116" si="68">IF(M116&lt;0,-M116,0)</f>
        <v>0</v>
      </c>
    </row>
    <row r="117" spans="1:14" ht="6" customHeight="1" x14ac:dyDescent="0.2">
      <c r="B117" s="62"/>
      <c r="C117" s="29"/>
      <c r="D117" s="30"/>
      <c r="E117" s="30"/>
      <c r="F117" s="30"/>
      <c r="G117" s="30"/>
      <c r="H117" s="30"/>
      <c r="I117" s="30"/>
      <c r="J117" s="31"/>
      <c r="K117" s="30"/>
      <c r="L117" s="30"/>
      <c r="M117" s="72"/>
      <c r="N117" s="32"/>
    </row>
    <row r="118" spans="1:14" ht="18" customHeight="1" x14ac:dyDescent="0.2">
      <c r="B118" s="63" t="s">
        <v>220</v>
      </c>
      <c r="C118" s="23" t="s">
        <v>9</v>
      </c>
      <c r="D118" s="33" t="s">
        <v>10</v>
      </c>
      <c r="E118" s="33" t="s">
        <v>11</v>
      </c>
      <c r="F118" s="33" t="s">
        <v>14</v>
      </c>
      <c r="G118" s="33" t="s">
        <v>13</v>
      </c>
      <c r="H118" s="33" t="s">
        <v>15</v>
      </c>
      <c r="I118" s="33" t="s">
        <v>48</v>
      </c>
      <c r="J118" s="35" t="s">
        <v>49</v>
      </c>
      <c r="K118" s="33" t="s">
        <v>16</v>
      </c>
      <c r="L118" s="33" t="s">
        <v>31</v>
      </c>
      <c r="N118" s="34" t="s">
        <v>62</v>
      </c>
    </row>
    <row r="119" spans="1:14" s="41" customFormat="1" ht="18" customHeight="1" x14ac:dyDescent="0.2">
      <c r="B119" s="237"/>
      <c r="C119" s="37">
        <f>SUMIFS('別紙１－③の１（記載用シート）'!$K$13:$K$1001,'別紙１－③の１（記載用シート）'!$B$13:$B$1001,"案件㊳",'別紙１－③の１（記載用シート）'!$C$13:$C$1001,C118)</f>
        <v>0</v>
      </c>
      <c r="D119" s="38">
        <f>SUMIFS('別紙１－③の１（記載用シート）'!$K$13:$K$1001,'別紙１－③の１（記載用シート）'!$B$13:$B$1001,"案件㊳",'別紙１－③の１（記載用シート）'!$C$13:$C$1001,D118)</f>
        <v>0</v>
      </c>
      <c r="E119" s="38">
        <f>SUMIFS('別紙１－③の１（記載用シート）'!$K$13:$K$1001,'別紙１－③の１（記載用シート）'!$B$13:$B$1001,"案件㊳",'別紙１－③の１（記載用シート）'!$C$13:$C$1001,E118)</f>
        <v>0</v>
      </c>
      <c r="F119" s="38">
        <f>SUMIFS('別紙１－③の１（記載用シート）'!$K$13:$K$1001,'別紙１－③の１（記載用シート）'!$B$13:$B$1001,"案件㊳",'別紙１－③の１（記載用シート）'!$C$13:$C$1001,F118)</f>
        <v>0</v>
      </c>
      <c r="G119" s="38">
        <f>SUMIFS('別紙１－③の１（記載用シート）'!$K$13:$K$1001,'別紙１－③の１（記載用シート）'!$B$13:$B$1001,"案件㊳",'別紙１－③の１（記載用シート）'!$C$13:$C$1001,G118)</f>
        <v>0</v>
      </c>
      <c r="H119" s="38">
        <f>SUM(C119:G119)</f>
        <v>0</v>
      </c>
      <c r="I119" s="38">
        <f>'別紙１－③の１（記載用シート）'!Q52</f>
        <v>0</v>
      </c>
      <c r="J119" s="39">
        <f t="shared" ref="J119" si="69">H119+I119</f>
        <v>0</v>
      </c>
      <c r="K119" s="38">
        <f>ROUNDDOWN(J119*2/3,0)</f>
        <v>0</v>
      </c>
      <c r="L119" s="38">
        <f>IF(K119&gt;1600000,1600000,K119)</f>
        <v>0</v>
      </c>
      <c r="M119" s="51">
        <f>1600000-K119</f>
        <v>1600000</v>
      </c>
      <c r="N119" s="40">
        <f t="shared" ref="N119" si="70">IF(M119&lt;0,-M119,0)</f>
        <v>0</v>
      </c>
    </row>
    <row r="120" spans="1:14" ht="6" customHeight="1" x14ac:dyDescent="0.2">
      <c r="B120" s="62"/>
      <c r="C120" s="29"/>
      <c r="D120" s="30"/>
      <c r="E120" s="30"/>
      <c r="F120" s="30"/>
      <c r="G120" s="30"/>
      <c r="H120" s="30"/>
      <c r="I120" s="30"/>
      <c r="J120" s="31"/>
      <c r="K120" s="30"/>
      <c r="L120" s="30"/>
      <c r="M120" s="72"/>
      <c r="N120" s="32"/>
    </row>
    <row r="121" spans="1:14" ht="18" customHeight="1" x14ac:dyDescent="0.2">
      <c r="B121" s="63" t="s">
        <v>221</v>
      </c>
      <c r="C121" s="23" t="s">
        <v>9</v>
      </c>
      <c r="D121" s="33" t="s">
        <v>10</v>
      </c>
      <c r="E121" s="33" t="s">
        <v>11</v>
      </c>
      <c r="F121" s="33" t="s">
        <v>14</v>
      </c>
      <c r="G121" s="33" t="s">
        <v>13</v>
      </c>
      <c r="H121" s="33" t="s">
        <v>15</v>
      </c>
      <c r="I121" s="33" t="s">
        <v>48</v>
      </c>
      <c r="J121" s="35" t="s">
        <v>49</v>
      </c>
      <c r="K121" s="33" t="s">
        <v>16</v>
      </c>
      <c r="L121" s="33" t="s">
        <v>31</v>
      </c>
      <c r="N121" s="34" t="s">
        <v>62</v>
      </c>
    </row>
    <row r="122" spans="1:14" s="41" customFormat="1" ht="18" customHeight="1" x14ac:dyDescent="0.2">
      <c r="B122" s="237"/>
      <c r="C122" s="37">
        <f>SUMIFS('別紙１－③の１（記載用シート）'!$K$13:$K$1001,'別紙１－③の１（記載用シート）'!$B$13:$B$1001,"案件㊴",'別紙１－③の１（記載用シート）'!$C$13:$C$1001,C121)</f>
        <v>0</v>
      </c>
      <c r="D122" s="38">
        <f>SUMIFS('別紙１－③の１（記載用シート）'!$K$13:$K$1001,'別紙１－③の１（記載用シート）'!$B$13:$B$1001,"案件㊴",'別紙１－③の１（記載用シート）'!$C$13:$C$1001,D121)</f>
        <v>0</v>
      </c>
      <c r="E122" s="38">
        <f>SUMIFS('別紙１－③の１（記載用シート）'!$K$13:$K$1001,'別紙１－③の１（記載用シート）'!$B$13:$B$1001,"案件㊴",'別紙１－③の１（記載用シート）'!$C$13:$C$1001,E121)</f>
        <v>0</v>
      </c>
      <c r="F122" s="38">
        <f>SUMIFS('別紙１－③の１（記載用シート）'!$K$13:$K$1001,'別紙１－③の１（記載用シート）'!$B$13:$B$1001,"案件㊴",'別紙１－③の１（記載用シート）'!$C$13:$C$1001,F121)</f>
        <v>0</v>
      </c>
      <c r="G122" s="38">
        <f>SUMIFS('別紙１－③の１（記載用シート）'!$K$13:$K$1001,'別紙１－③の１（記載用シート）'!$B$13:$B$1001,"案件㊴",'別紙１－③の１（記載用シート）'!$C$13:$C$1001,G121)</f>
        <v>0</v>
      </c>
      <c r="H122" s="38">
        <f>SUM(C122:G122)</f>
        <v>0</v>
      </c>
      <c r="I122" s="38">
        <f>'別紙１－③の１（記載用シート）'!Q53</f>
        <v>0</v>
      </c>
      <c r="J122" s="39">
        <f t="shared" ref="J122" si="71">H122+I122</f>
        <v>0</v>
      </c>
      <c r="K122" s="38">
        <f>ROUNDDOWN(J122*2/3,0)</f>
        <v>0</v>
      </c>
      <c r="L122" s="38">
        <f>IF(K122&gt;1600000,1600000,K122)</f>
        <v>0</v>
      </c>
      <c r="M122" s="51">
        <f>1600000-K122</f>
        <v>1600000</v>
      </c>
      <c r="N122" s="40">
        <f t="shared" ref="N122" si="72">IF(M122&lt;0,-M122,0)</f>
        <v>0</v>
      </c>
    </row>
    <row r="123" spans="1:14" ht="6" customHeight="1" x14ac:dyDescent="0.2">
      <c r="B123" s="62"/>
      <c r="C123" s="29"/>
      <c r="D123" s="30"/>
      <c r="E123" s="30"/>
      <c r="F123" s="30"/>
      <c r="G123" s="30"/>
      <c r="H123" s="30"/>
      <c r="I123" s="30"/>
      <c r="J123" s="31"/>
      <c r="K123" s="30"/>
      <c r="L123" s="30"/>
      <c r="M123" s="72"/>
      <c r="N123" s="32"/>
    </row>
    <row r="124" spans="1:14" ht="18" customHeight="1" x14ac:dyDescent="0.2">
      <c r="B124" s="63" t="s">
        <v>222</v>
      </c>
      <c r="C124" s="23" t="s">
        <v>9</v>
      </c>
      <c r="D124" s="33" t="s">
        <v>10</v>
      </c>
      <c r="E124" s="33" t="s">
        <v>11</v>
      </c>
      <c r="F124" s="33" t="s">
        <v>14</v>
      </c>
      <c r="G124" s="33" t="s">
        <v>13</v>
      </c>
      <c r="H124" s="33" t="s">
        <v>15</v>
      </c>
      <c r="I124" s="33" t="s">
        <v>48</v>
      </c>
      <c r="J124" s="35" t="s">
        <v>49</v>
      </c>
      <c r="K124" s="33" t="s">
        <v>16</v>
      </c>
      <c r="L124" s="33" t="s">
        <v>31</v>
      </c>
      <c r="N124" s="34" t="s">
        <v>62</v>
      </c>
    </row>
    <row r="125" spans="1:14" s="41" customFormat="1" ht="18" customHeight="1" x14ac:dyDescent="0.2">
      <c r="B125" s="238"/>
      <c r="C125" s="65">
        <f>SUMIFS('別紙１－③の１（記載用シート）'!$K$13:$K$1001,'別紙１－③の１（記載用シート）'!$B$13:$B$1001,"案件㊵",'別紙１－③の１（記載用シート）'!$C$13:$C$1001,C124)</f>
        <v>0</v>
      </c>
      <c r="D125" s="66">
        <f>SUMIFS('別紙１－③の１（記載用シート）'!$K$13:$K$1001,'別紙１－③の１（記載用シート）'!$B$13:$B$1001,"案件㊵",'別紙１－③の１（記載用シート）'!$C$13:$C$1001,D124)</f>
        <v>0</v>
      </c>
      <c r="E125" s="66">
        <f>SUMIFS('別紙１－③の１（記載用シート）'!$K$13:$K$1001,'別紙１－③の１（記載用シート）'!$B$13:$B$1001,"案件㊵",'別紙１－③の１（記載用シート）'!$C$13:$C$1001,E124)</f>
        <v>0</v>
      </c>
      <c r="F125" s="67">
        <f>SUMIFS('別紙１－③の１（記載用シート）'!$K$13:$K$1001,'別紙１－③の１（記載用シート）'!$B$13:$B$1001,"案件㊵",'別紙１－③の１（記載用シート）'!$C$13:$C$1001,F124)</f>
        <v>0</v>
      </c>
      <c r="G125" s="68">
        <f>SUMIFS('別紙１－③の１（記載用シート）'!$K$13:$K$1001,'別紙１－③の１（記載用シート）'!$B$13:$B$1001,"案件㊵",'別紙１－③の１（記載用シート）'!$C$13:$C$1001,G124)</f>
        <v>0</v>
      </c>
      <c r="H125" s="66">
        <f>SUM(C125:G125)</f>
        <v>0</v>
      </c>
      <c r="I125" s="68">
        <f>'別紙１－③の１（記載用シート）'!Q54</f>
        <v>0</v>
      </c>
      <c r="J125" s="69">
        <f t="shared" ref="J125" si="73">H125+I125</f>
        <v>0</v>
      </c>
      <c r="K125" s="66">
        <f>ROUNDDOWN(J125*2/3,0)</f>
        <v>0</v>
      </c>
      <c r="L125" s="38">
        <f>IF(K125&gt;1600000,1600000,K125)</f>
        <v>0</v>
      </c>
      <c r="M125" s="51">
        <f>1600000-K125</f>
        <v>1600000</v>
      </c>
      <c r="N125" s="70">
        <f t="shared" ref="N125" si="74">IF(M125&lt;0,-M125,0)</f>
        <v>0</v>
      </c>
    </row>
    <row r="126" spans="1:14" ht="6" customHeight="1" x14ac:dyDescent="0.2">
      <c r="B126" s="82"/>
      <c r="C126" s="77"/>
      <c r="D126" s="77"/>
      <c r="E126" s="77"/>
      <c r="F126" s="77"/>
      <c r="G126" s="77"/>
      <c r="H126" s="77"/>
      <c r="I126" s="77"/>
      <c r="J126" s="79"/>
      <c r="K126" s="77"/>
      <c r="L126" s="77"/>
      <c r="M126" s="80"/>
      <c r="N126" s="77"/>
    </row>
    <row r="127" spans="1:14" x14ac:dyDescent="0.2">
      <c r="B127" s="63" t="s">
        <v>223</v>
      </c>
      <c r="C127" s="23" t="s">
        <v>9</v>
      </c>
      <c r="D127" s="33" t="s">
        <v>10</v>
      </c>
      <c r="E127" s="33" t="s">
        <v>11</v>
      </c>
      <c r="F127" s="33" t="s">
        <v>14</v>
      </c>
      <c r="G127" s="33" t="s">
        <v>13</v>
      </c>
      <c r="H127" s="33" t="s">
        <v>15</v>
      </c>
      <c r="I127" s="33" t="s">
        <v>48</v>
      </c>
      <c r="J127" s="35" t="s">
        <v>49</v>
      </c>
      <c r="K127" s="33" t="s">
        <v>16</v>
      </c>
      <c r="L127" s="33" t="s">
        <v>31</v>
      </c>
      <c r="N127" s="34" t="s">
        <v>62</v>
      </c>
    </row>
    <row r="128" spans="1:14" x14ac:dyDescent="0.2">
      <c r="A128" s="41"/>
      <c r="B128" s="237"/>
      <c r="C128" s="37">
        <f>SUMIFS('別紙１－③の１（記載用シート）'!$K$13:$K$1001,'別紙１－③の１（記載用シート）'!$B$13:$B$1001,"案件㊶",'別紙１－③の１（記載用シート）'!$C$13:$C$1001,C127)</f>
        <v>0</v>
      </c>
      <c r="D128" s="38">
        <f>SUMIFS('別紙１－③の１（記載用シート）'!$K$13:$K$1001,'別紙１－③の１（記載用シート）'!$B$13:$B$1001,"案件㊶",'別紙１－③の１（記載用シート）'!$C$13:$C$1001,D127)</f>
        <v>0</v>
      </c>
      <c r="E128" s="38">
        <f>SUMIFS('別紙１－③の１（記載用シート）'!$K$13:$K$1001,'別紙１－③の１（記載用シート）'!$B$13:$B$1001,"案件㊶",'別紙１－③の１（記載用シート）'!$C$13:$C$1001,E127)</f>
        <v>0</v>
      </c>
      <c r="F128" s="38">
        <f>SUMIFS('別紙１－③の１（記載用シート）'!$K$13:$K$1001,'別紙１－③の１（記載用シート）'!$B$13:$B$1001,"案件㊶",'別紙１－③の１（記載用シート）'!$C$13:$C$1001,F127)</f>
        <v>0</v>
      </c>
      <c r="G128" s="38">
        <f>SUMIFS('別紙１－③の１（記載用シート）'!$K$13:$K$1001,'別紙１－③の１（記載用シート）'!$B$13:$B$1001,"案件㊶",'別紙１－③の１（記載用シート）'!$C$13:$C$1001,G127)</f>
        <v>0</v>
      </c>
      <c r="H128" s="38">
        <f>SUM(C128:G128)</f>
        <v>0</v>
      </c>
      <c r="I128" s="38">
        <f>'別紙１－③の１（記載用シート）'!Q55</f>
        <v>0</v>
      </c>
      <c r="J128" s="39">
        <f t="shared" ref="J128" si="75">H128+I128</f>
        <v>0</v>
      </c>
      <c r="K128" s="38">
        <f>ROUNDDOWN(J128*2/3,0)</f>
        <v>0</v>
      </c>
      <c r="L128" s="38">
        <f>IF(K128&gt;1600000,1600000,K128)</f>
        <v>0</v>
      </c>
      <c r="M128" s="51">
        <f>1600000-K128</f>
        <v>1600000</v>
      </c>
      <c r="N128" s="40">
        <f t="shared" ref="N128" si="76">IF(M128&lt;0,-M128,0)</f>
        <v>0</v>
      </c>
    </row>
    <row r="129" spans="1:14" ht="6" customHeight="1" x14ac:dyDescent="0.2">
      <c r="B129" s="62"/>
      <c r="C129" s="29"/>
      <c r="D129" s="30"/>
      <c r="E129" s="30"/>
      <c r="F129" s="30"/>
      <c r="G129" s="30"/>
      <c r="H129" s="30"/>
      <c r="I129" s="30"/>
      <c r="J129" s="31"/>
      <c r="K129" s="30"/>
      <c r="L129" s="30"/>
      <c r="M129" s="72"/>
      <c r="N129" s="32"/>
    </row>
    <row r="130" spans="1:14" x14ac:dyDescent="0.2">
      <c r="B130" s="63" t="s">
        <v>224</v>
      </c>
      <c r="C130" s="23" t="s">
        <v>9</v>
      </c>
      <c r="D130" s="33" t="s">
        <v>10</v>
      </c>
      <c r="E130" s="33" t="s">
        <v>11</v>
      </c>
      <c r="F130" s="33" t="s">
        <v>14</v>
      </c>
      <c r="G130" s="33" t="s">
        <v>13</v>
      </c>
      <c r="H130" s="33" t="s">
        <v>15</v>
      </c>
      <c r="I130" s="33" t="s">
        <v>48</v>
      </c>
      <c r="J130" s="35" t="s">
        <v>49</v>
      </c>
      <c r="K130" s="33" t="s">
        <v>16</v>
      </c>
      <c r="L130" s="33" t="s">
        <v>31</v>
      </c>
      <c r="N130" s="34" t="s">
        <v>62</v>
      </c>
    </row>
    <row r="131" spans="1:14" x14ac:dyDescent="0.2">
      <c r="A131" s="41"/>
      <c r="B131" s="237"/>
      <c r="C131" s="37">
        <f>SUMIFS('別紙１－③の１（記載用シート）'!$K$13:$K$1001,'別紙１－③の１（記載用シート）'!$B$13:$B$1001,"案件㊷",'別紙１－③の１（記載用シート）'!$C$13:$C$1001,C130)</f>
        <v>0</v>
      </c>
      <c r="D131" s="38">
        <f>SUMIFS('別紙１－③の１（記載用シート）'!$K$13:$K$1001,'別紙１－③の１（記載用シート）'!$B$13:$B$1001,"案件㊷",'別紙１－③の１（記載用シート）'!$C$13:$C$1001,D130)</f>
        <v>0</v>
      </c>
      <c r="E131" s="38">
        <f>SUMIFS('別紙１－③の１（記載用シート）'!$K$13:$K$1001,'別紙１－③の１（記載用シート）'!$B$13:$B$1001,"案件㊷",'別紙１－③の１（記載用シート）'!$C$13:$C$1001,E130)</f>
        <v>0</v>
      </c>
      <c r="F131" s="38">
        <f>SUMIFS('別紙１－③の１（記載用シート）'!$K$13:$K$1001,'別紙１－③の１（記載用シート）'!$B$13:$B$1001,"案件㊷",'別紙１－③の１（記載用シート）'!$C$13:$C$1001,F130)</f>
        <v>0</v>
      </c>
      <c r="G131" s="38">
        <f>SUMIFS('別紙１－③の１（記載用シート）'!$K$13:$K$1001,'別紙１－③の１（記載用シート）'!$B$13:$B$1001,"案件㊷",'別紙１－③の１（記載用シート）'!$C$13:$C$1001,G130)</f>
        <v>0</v>
      </c>
      <c r="H131" s="38">
        <f>SUM(C131:G131)</f>
        <v>0</v>
      </c>
      <c r="I131" s="38">
        <f>'別紙１－③の１（記載用シート）'!Q56</f>
        <v>0</v>
      </c>
      <c r="J131" s="39">
        <f t="shared" ref="J131" si="77">H131+I131</f>
        <v>0</v>
      </c>
      <c r="K131" s="38">
        <f>ROUNDDOWN(J131*2/3,0)</f>
        <v>0</v>
      </c>
      <c r="L131" s="38">
        <f>IF(K131&gt;1600000,1600000,K131)</f>
        <v>0</v>
      </c>
      <c r="M131" s="51">
        <f>1600000-K131</f>
        <v>1600000</v>
      </c>
      <c r="N131" s="40">
        <f t="shared" ref="N131" si="78">IF(M131&lt;0,-M131,0)</f>
        <v>0</v>
      </c>
    </row>
    <row r="132" spans="1:14" ht="6" customHeight="1" x14ac:dyDescent="0.2">
      <c r="B132" s="62"/>
      <c r="C132" s="29"/>
      <c r="D132" s="30"/>
      <c r="E132" s="30"/>
      <c r="F132" s="30"/>
      <c r="G132" s="30"/>
      <c r="H132" s="30"/>
      <c r="I132" s="30"/>
      <c r="J132" s="31"/>
      <c r="K132" s="30"/>
      <c r="L132" s="30"/>
      <c r="M132" s="72"/>
      <c r="N132" s="32"/>
    </row>
    <row r="133" spans="1:14" x14ac:dyDescent="0.2">
      <c r="B133" s="63" t="s">
        <v>225</v>
      </c>
      <c r="C133" s="23" t="s">
        <v>9</v>
      </c>
      <c r="D133" s="33" t="s">
        <v>10</v>
      </c>
      <c r="E133" s="33" t="s">
        <v>11</v>
      </c>
      <c r="F133" s="33" t="s">
        <v>14</v>
      </c>
      <c r="G133" s="33" t="s">
        <v>13</v>
      </c>
      <c r="H133" s="33" t="s">
        <v>15</v>
      </c>
      <c r="I133" s="33" t="s">
        <v>48</v>
      </c>
      <c r="J133" s="35" t="s">
        <v>49</v>
      </c>
      <c r="K133" s="33" t="s">
        <v>16</v>
      </c>
      <c r="L133" s="33" t="s">
        <v>31</v>
      </c>
      <c r="N133" s="34" t="s">
        <v>62</v>
      </c>
    </row>
    <row r="134" spans="1:14" x14ac:dyDescent="0.2">
      <c r="A134" s="41"/>
      <c r="B134" s="238"/>
      <c r="C134" s="65">
        <f>SUMIFS('別紙１－③の１（記載用シート）'!$K$13:$K$1001,'別紙１－③の１（記載用シート）'!$B$13:$B$1001,"案件㊸",'別紙１－③の１（記載用シート）'!$C$13:$C$1001,C133)</f>
        <v>0</v>
      </c>
      <c r="D134" s="66">
        <f>SUMIFS('別紙１－③の１（記載用シート）'!$K$13:$K$1001,'別紙１－③の１（記載用シート）'!$B$13:$B$1001,"案件㊸",'別紙１－③の１（記載用シート）'!$C$13:$C$1001,D133)</f>
        <v>0</v>
      </c>
      <c r="E134" s="66">
        <f>SUMIFS('別紙１－③の１（記載用シート）'!$K$13:$K$1001,'別紙１－③の１（記載用シート）'!$B$13:$B$1001,"案件㊸",'別紙１－③の１（記載用シート）'!$C$13:$C$1001,E133)</f>
        <v>0</v>
      </c>
      <c r="F134" s="67">
        <f>SUMIFS('別紙１－③の１（記載用シート）'!$K$13:$K$1001,'別紙１－③の１（記載用シート）'!$B$13:$B$1001,"案件㊸",'別紙１－③の１（記載用シート）'!$C$13:$C$1001,F133)</f>
        <v>0</v>
      </c>
      <c r="G134" s="68">
        <f>SUMIFS('別紙１－③の１（記載用シート）'!$K$13:$K$1001,'別紙１－③の１（記載用シート）'!$B$13:$B$1001,"案件㊸",'別紙１－③の１（記載用シート）'!$C$13:$C$1001,G133)</f>
        <v>0</v>
      </c>
      <c r="H134" s="66">
        <f>SUM(C134:G134)</f>
        <v>0</v>
      </c>
      <c r="I134" s="68">
        <f>'別紙１－③の１（記載用シート）'!Q57</f>
        <v>0</v>
      </c>
      <c r="J134" s="69">
        <f t="shared" ref="J134" si="79">H134+I134</f>
        <v>0</v>
      </c>
      <c r="K134" s="66">
        <f>ROUNDDOWN(J134*2/3,0)</f>
        <v>0</v>
      </c>
      <c r="L134" s="38">
        <f>IF(K134&gt;1600000,1600000,K134)</f>
        <v>0</v>
      </c>
      <c r="M134" s="51">
        <f>1600000-K134</f>
        <v>1600000</v>
      </c>
      <c r="N134" s="70">
        <f t="shared" ref="N134" si="80">IF(M134&lt;0,-M134,0)</f>
        <v>0</v>
      </c>
    </row>
    <row r="135" spans="1:14" ht="6" customHeight="1" x14ac:dyDescent="0.2">
      <c r="B135" s="71"/>
      <c r="C135" s="29"/>
      <c r="D135" s="30"/>
      <c r="E135" s="30"/>
      <c r="F135" s="30"/>
      <c r="G135" s="30"/>
      <c r="H135" s="30"/>
      <c r="I135" s="30"/>
      <c r="J135" s="31"/>
      <c r="K135" s="30"/>
      <c r="L135" s="30"/>
      <c r="M135" s="72"/>
      <c r="N135" s="32"/>
    </row>
    <row r="136" spans="1:14" x14ac:dyDescent="0.2">
      <c r="B136" s="63" t="s">
        <v>226</v>
      </c>
      <c r="C136" s="23" t="s">
        <v>9</v>
      </c>
      <c r="D136" s="33" t="s">
        <v>10</v>
      </c>
      <c r="E136" s="33" t="s">
        <v>11</v>
      </c>
      <c r="F136" s="33" t="s">
        <v>14</v>
      </c>
      <c r="G136" s="33" t="s">
        <v>13</v>
      </c>
      <c r="H136" s="33" t="s">
        <v>15</v>
      </c>
      <c r="I136" s="33" t="s">
        <v>48</v>
      </c>
      <c r="J136" s="35" t="s">
        <v>49</v>
      </c>
      <c r="K136" s="33" t="s">
        <v>16</v>
      </c>
      <c r="L136" s="33" t="s">
        <v>31</v>
      </c>
      <c r="N136" s="34" t="s">
        <v>62</v>
      </c>
    </row>
    <row r="137" spans="1:14" x14ac:dyDescent="0.2">
      <c r="A137" s="41"/>
      <c r="B137" s="237"/>
      <c r="C137" s="37">
        <f>SUMIFS('別紙１－③の１（記載用シート）'!$K$13:$K$1001,'別紙１－③の１（記載用シート）'!$B$13:$B$1001,"案件㊹",'別紙１－③の１（記載用シート）'!$C$13:$C$1001,C136)</f>
        <v>0</v>
      </c>
      <c r="D137" s="38">
        <f>SUMIFS('別紙１－③の１（記載用シート）'!$K$13:$K$1001,'別紙１－③の１（記載用シート）'!$B$13:$B$1001,"案件㊹",'別紙１－③の１（記載用シート）'!$C$13:$C$1001,D136)</f>
        <v>0</v>
      </c>
      <c r="E137" s="38">
        <f>SUMIFS('別紙１－③の１（記載用シート）'!$K$13:$K$1001,'別紙１－③の１（記載用シート）'!$B$13:$B$1001,"案件㊹",'別紙１－③の１（記載用シート）'!$C$13:$C$1001,E136)</f>
        <v>0</v>
      </c>
      <c r="F137" s="38">
        <f>SUMIFS('別紙１－③の１（記載用シート）'!$K$13:$K$1001,'別紙１－③の１（記載用シート）'!$B$13:$B$1001,"案件㊹",'別紙１－③の１（記載用シート）'!$C$13:$C$1001,F136)</f>
        <v>0</v>
      </c>
      <c r="G137" s="38">
        <f>SUMIFS('別紙１－③の１（記載用シート）'!$K$13:$K$1001,'別紙１－③の１（記載用シート）'!$B$13:$B$1001,"案件㊹",'別紙１－③の１（記載用シート）'!$C$13:$C$1001,G136)</f>
        <v>0</v>
      </c>
      <c r="H137" s="38">
        <f>SUM(C137:G137)</f>
        <v>0</v>
      </c>
      <c r="I137" s="38">
        <f>'別紙１－③の１（記載用シート）'!Q58</f>
        <v>0</v>
      </c>
      <c r="J137" s="39">
        <f t="shared" ref="J137" si="81">H137+I137</f>
        <v>0</v>
      </c>
      <c r="K137" s="38">
        <f>ROUNDDOWN(J137*2/3,0)</f>
        <v>0</v>
      </c>
      <c r="L137" s="38">
        <f>IF(K137&gt;1600000,1600000,K137)</f>
        <v>0</v>
      </c>
      <c r="M137" s="51">
        <f>1600000-K137</f>
        <v>1600000</v>
      </c>
      <c r="N137" s="40">
        <f t="shared" ref="N137" si="82">IF(M137&lt;0,-M137,0)</f>
        <v>0</v>
      </c>
    </row>
    <row r="138" spans="1:14" ht="6" customHeight="1" x14ac:dyDescent="0.2">
      <c r="B138" s="62"/>
      <c r="C138" s="29"/>
      <c r="D138" s="30"/>
      <c r="E138" s="30"/>
      <c r="F138" s="30"/>
      <c r="G138" s="30"/>
      <c r="H138" s="30"/>
      <c r="I138" s="30"/>
      <c r="J138" s="31"/>
      <c r="K138" s="30"/>
      <c r="L138" s="30"/>
      <c r="M138" s="72"/>
      <c r="N138" s="32"/>
    </row>
    <row r="139" spans="1:14" x14ac:dyDescent="0.2">
      <c r="B139" s="63" t="s">
        <v>227</v>
      </c>
      <c r="C139" s="23" t="s">
        <v>9</v>
      </c>
      <c r="D139" s="33" t="s">
        <v>10</v>
      </c>
      <c r="E139" s="33" t="s">
        <v>11</v>
      </c>
      <c r="F139" s="33" t="s">
        <v>14</v>
      </c>
      <c r="G139" s="33" t="s">
        <v>13</v>
      </c>
      <c r="H139" s="33" t="s">
        <v>15</v>
      </c>
      <c r="I139" s="33" t="s">
        <v>48</v>
      </c>
      <c r="J139" s="35" t="s">
        <v>49</v>
      </c>
      <c r="K139" s="33" t="s">
        <v>16</v>
      </c>
      <c r="L139" s="33" t="s">
        <v>31</v>
      </c>
      <c r="N139" s="34" t="s">
        <v>62</v>
      </c>
    </row>
    <row r="140" spans="1:14" x14ac:dyDescent="0.2">
      <c r="A140" s="41"/>
      <c r="B140" s="237"/>
      <c r="C140" s="37">
        <f>SUMIFS('別紙１－③の１（記載用シート）'!$K$13:$K$1001,'別紙１－③の１（記載用シート）'!$B$13:$B$1001,"案件㊺",'別紙１－③の１（記載用シート）'!$C$13:$C$1001,C139)</f>
        <v>0</v>
      </c>
      <c r="D140" s="38">
        <f>SUMIFS('別紙１－③の１（記載用シート）'!$K$13:$K$1001,'別紙１－③の１（記載用シート）'!$B$13:$B$1001,"案件㊺",'別紙１－③の１（記載用シート）'!$C$13:$C$1001,D139)</f>
        <v>0</v>
      </c>
      <c r="E140" s="38">
        <f>SUMIFS('別紙１－③の１（記載用シート）'!$K$13:$K$1001,'別紙１－③の１（記載用シート）'!$B$13:$B$1001,"案件㊺",'別紙１－③の１（記載用シート）'!$C$13:$C$1001,E139)</f>
        <v>0</v>
      </c>
      <c r="F140" s="277">
        <f>SUMIFS('別紙１－③の１（記載用シート）'!$K$13:$K$1001,'別紙１－③の１（記載用シート）'!$B$13:$B$1001,"案件㊺",'別紙１－③の１（記載用シート）'!$C$13:$C$1001,F139)</f>
        <v>0</v>
      </c>
      <c r="G140" s="278">
        <f>SUMIFS('別紙１－③の１（記載用シート）'!$K$13:$K$1001,'別紙１－③の１（記載用シート）'!$B$13:$B$1001,"案件㊺",'別紙１－③の１（記載用シート）'!$C$13:$C$1001,G139)</f>
        <v>0</v>
      </c>
      <c r="H140" s="38">
        <f>SUM(C140:G140)</f>
        <v>0</v>
      </c>
      <c r="I140" s="278">
        <f>'別紙１－③の１（記載用シート）'!Q59</f>
        <v>0</v>
      </c>
      <c r="J140" s="279">
        <f t="shared" ref="J140" si="83">H140+I140</f>
        <v>0</v>
      </c>
      <c r="K140" s="38">
        <f>ROUNDDOWN(J140*2/3,0)</f>
        <v>0</v>
      </c>
      <c r="L140" s="38">
        <f>IF(K140&gt;1600000,1600000,K140)</f>
        <v>0</v>
      </c>
      <c r="M140" s="280">
        <f>1600000-K140</f>
        <v>1600000</v>
      </c>
      <c r="N140" s="40">
        <f t="shared" ref="N140" si="84">IF(M140&lt;0,-M140,0)</f>
        <v>0</v>
      </c>
    </row>
    <row r="141" spans="1:14" ht="6" customHeight="1" x14ac:dyDescent="0.2">
      <c r="B141" s="76"/>
      <c r="C141" s="272"/>
      <c r="D141" s="273"/>
      <c r="E141" s="273"/>
      <c r="F141" s="273"/>
      <c r="G141" s="273"/>
      <c r="H141" s="273"/>
      <c r="I141" s="273"/>
      <c r="J141" s="274"/>
      <c r="K141" s="273"/>
      <c r="L141" s="273"/>
      <c r="M141" s="275"/>
      <c r="N141" s="276"/>
    </row>
    <row r="142" spans="1:14" ht="18" customHeight="1" x14ac:dyDescent="0.2">
      <c r="B142" s="63" t="s">
        <v>228</v>
      </c>
      <c r="C142" s="23" t="s">
        <v>9</v>
      </c>
      <c r="D142" s="33" t="s">
        <v>10</v>
      </c>
      <c r="E142" s="33" t="s">
        <v>11</v>
      </c>
      <c r="F142" s="33" t="s">
        <v>14</v>
      </c>
      <c r="G142" s="33" t="s">
        <v>13</v>
      </c>
      <c r="H142" s="33" t="s">
        <v>15</v>
      </c>
      <c r="I142" s="33" t="s">
        <v>48</v>
      </c>
      <c r="J142" s="35" t="s">
        <v>49</v>
      </c>
      <c r="K142" s="33" t="s">
        <v>16</v>
      </c>
      <c r="L142" s="33" t="s">
        <v>31</v>
      </c>
      <c r="N142" s="34" t="s">
        <v>62</v>
      </c>
    </row>
    <row r="143" spans="1:14" s="41" customFormat="1" ht="18" customHeight="1" x14ac:dyDescent="0.2">
      <c r="B143" s="237"/>
      <c r="C143" s="37">
        <f>SUMIFS('別紙１－③の１（記載用シート）'!$K$13:$K$1001,'別紙１－③の１（記載用シート）'!$B$13:$B$1001,"案件㊻",'別紙１－③の１（記載用シート）'!$C$13:$C$1001,C142)</f>
        <v>0</v>
      </c>
      <c r="D143" s="38">
        <f>SUMIFS('別紙１－③の１（記載用シート）'!$K$13:$K$1001,'別紙１－③の１（記載用シート）'!$B$13:$B$1001,"案件㊻",'別紙１－③の１（記載用シート）'!$C$13:$C$1001,D142)</f>
        <v>0</v>
      </c>
      <c r="E143" s="38">
        <f>SUMIFS('別紙１－③の１（記載用シート）'!$K$13:$K$1001,'別紙１－③の１（記載用シート）'!$B$13:$B$1001,"案件㊻",'別紙１－③の１（記載用シート）'!$C$13:$C$1001,E142)</f>
        <v>0</v>
      </c>
      <c r="F143" s="38">
        <f>SUMIFS('別紙１－③の１（記載用シート）'!$K$13:$K$1001,'別紙１－③の１（記載用シート）'!$B$13:$B$1001,"案件㊻",'別紙１－③の１（記載用シート）'!$C$13:$C$1001,F142)</f>
        <v>0</v>
      </c>
      <c r="G143" s="38">
        <f>SUMIFS('別紙１－③の１（記載用シート）'!$K$13:$K$1001,'別紙１－③の１（記載用シート）'!$B$13:$B$1001,"案件㊻",'別紙１－③の１（記載用シート）'!$C$13:$C$1001,G142)</f>
        <v>0</v>
      </c>
      <c r="H143" s="38">
        <f>SUM(C143:G143)</f>
        <v>0</v>
      </c>
      <c r="I143" s="38">
        <f>'別紙１－③の１（記載用シート）'!Q60</f>
        <v>0</v>
      </c>
      <c r="J143" s="39">
        <f t="shared" ref="J143" si="85">H143+I143</f>
        <v>0</v>
      </c>
      <c r="K143" s="38">
        <f>ROUNDDOWN(J143*2/3,0)</f>
        <v>0</v>
      </c>
      <c r="L143" s="38">
        <f>IF(K143&gt;1600000,1600000,K143)</f>
        <v>0</v>
      </c>
      <c r="M143" s="51">
        <f>1600000-K143</f>
        <v>1600000</v>
      </c>
      <c r="N143" s="40">
        <f t="shared" ref="N143" si="86">IF(M143&lt;0,-M143,0)</f>
        <v>0</v>
      </c>
    </row>
    <row r="144" spans="1:14" ht="6" customHeight="1" x14ac:dyDescent="0.2">
      <c r="B144" s="62"/>
      <c r="C144" s="29"/>
      <c r="D144" s="30"/>
      <c r="E144" s="30"/>
      <c r="F144" s="30"/>
      <c r="G144" s="30"/>
      <c r="H144" s="30"/>
      <c r="I144" s="30"/>
      <c r="J144" s="31"/>
      <c r="K144" s="30"/>
      <c r="L144" s="30"/>
      <c r="M144" s="72"/>
      <c r="N144" s="32"/>
    </row>
    <row r="145" spans="2:14" ht="18" customHeight="1" x14ac:dyDescent="0.2">
      <c r="B145" s="63" t="s">
        <v>229</v>
      </c>
      <c r="C145" s="23" t="s">
        <v>9</v>
      </c>
      <c r="D145" s="33" t="s">
        <v>10</v>
      </c>
      <c r="E145" s="33" t="s">
        <v>11</v>
      </c>
      <c r="F145" s="33" t="s">
        <v>14</v>
      </c>
      <c r="G145" s="33" t="s">
        <v>13</v>
      </c>
      <c r="H145" s="33" t="s">
        <v>15</v>
      </c>
      <c r="I145" s="33" t="s">
        <v>48</v>
      </c>
      <c r="J145" s="35" t="s">
        <v>49</v>
      </c>
      <c r="K145" s="33" t="s">
        <v>16</v>
      </c>
      <c r="L145" s="33" t="s">
        <v>31</v>
      </c>
      <c r="N145" s="34" t="s">
        <v>62</v>
      </c>
    </row>
    <row r="146" spans="2:14" s="41" customFormat="1" ht="18" customHeight="1" x14ac:dyDescent="0.2">
      <c r="B146" s="237"/>
      <c r="C146" s="37">
        <f>SUMIFS('別紙１－③の１（記載用シート）'!$K$13:$K$1001,'別紙１－③の１（記載用シート）'!$B$13:$B$1001,"案件㊼",'別紙１－③の１（記載用シート）'!$C$13:$C$1001,C145)</f>
        <v>0</v>
      </c>
      <c r="D146" s="38">
        <f>SUMIFS('別紙１－③の１（記載用シート）'!$K$13:$K$1001,'別紙１－③の１（記載用シート）'!$B$13:$B$1001,"案件㊼",'別紙１－③の１（記載用シート）'!$C$13:$C$1001,D145)</f>
        <v>0</v>
      </c>
      <c r="E146" s="38">
        <f>SUMIFS('別紙１－③の１（記載用シート）'!$K$13:$K$1001,'別紙１－③の１（記載用シート）'!$B$13:$B$1001,"案件㊼",'別紙１－③の１（記載用シート）'!$C$13:$C$1001,E145)</f>
        <v>0</v>
      </c>
      <c r="F146" s="38">
        <f>SUMIFS('別紙１－③の１（記載用シート）'!$K$13:$K$1001,'別紙１－③の１（記載用シート）'!$B$13:$B$1001,"案件㊼",'別紙１－③の１（記載用シート）'!$C$13:$C$1001,F145)</f>
        <v>0</v>
      </c>
      <c r="G146" s="38">
        <f>SUMIFS('別紙１－③の１（記載用シート）'!$K$13:$K$1001,'別紙１－③の１（記載用シート）'!$B$13:$B$1001,"案件㊼",'別紙１－③の１（記載用シート）'!$C$13:$C$1001,G145)</f>
        <v>0</v>
      </c>
      <c r="H146" s="38">
        <f>SUM(C146:G146)</f>
        <v>0</v>
      </c>
      <c r="I146" s="38">
        <f>'別紙１－③の１（記載用シート）'!Q61</f>
        <v>0</v>
      </c>
      <c r="J146" s="39">
        <f t="shared" ref="J146" si="87">H146+I146</f>
        <v>0</v>
      </c>
      <c r="K146" s="38">
        <f>ROUNDDOWN(J146*2/3,0)</f>
        <v>0</v>
      </c>
      <c r="L146" s="38">
        <f>IF(K146&gt;1600000,1600000,K146)</f>
        <v>0</v>
      </c>
      <c r="M146" s="51">
        <f>1600000-K146</f>
        <v>1600000</v>
      </c>
      <c r="N146" s="40">
        <f t="shared" ref="N146" si="88">IF(M146&lt;0,-M146,0)</f>
        <v>0</v>
      </c>
    </row>
    <row r="147" spans="2:14" ht="6" customHeight="1" x14ac:dyDescent="0.2">
      <c r="B147" s="62"/>
      <c r="C147" s="29"/>
      <c r="D147" s="30"/>
      <c r="E147" s="30"/>
      <c r="F147" s="30"/>
      <c r="G147" s="30"/>
      <c r="H147" s="30"/>
      <c r="I147" s="30"/>
      <c r="J147" s="31"/>
      <c r="K147" s="30"/>
      <c r="L147" s="30"/>
      <c r="M147" s="72"/>
      <c r="N147" s="32"/>
    </row>
    <row r="148" spans="2:14" ht="18" customHeight="1" x14ac:dyDescent="0.2">
      <c r="B148" s="63" t="s">
        <v>230</v>
      </c>
      <c r="C148" s="23" t="s">
        <v>9</v>
      </c>
      <c r="D148" s="33" t="s">
        <v>10</v>
      </c>
      <c r="E148" s="33" t="s">
        <v>11</v>
      </c>
      <c r="F148" s="33" t="s">
        <v>14</v>
      </c>
      <c r="G148" s="33" t="s">
        <v>13</v>
      </c>
      <c r="H148" s="33" t="s">
        <v>15</v>
      </c>
      <c r="I148" s="33" t="s">
        <v>48</v>
      </c>
      <c r="J148" s="35" t="s">
        <v>49</v>
      </c>
      <c r="K148" s="33" t="s">
        <v>16</v>
      </c>
      <c r="L148" s="33" t="s">
        <v>31</v>
      </c>
      <c r="N148" s="34" t="s">
        <v>62</v>
      </c>
    </row>
    <row r="149" spans="2:14" s="41" customFormat="1" ht="18" customHeight="1" x14ac:dyDescent="0.2">
      <c r="B149" s="237"/>
      <c r="C149" s="37">
        <f>SUMIFS('別紙１－③の１（記載用シート）'!$K$13:$K$1001,'別紙１－③の１（記載用シート）'!$B$13:$B$1001,"案件㊽",'別紙１－③の１（記載用シート）'!$C$13:$C$1001,C148)</f>
        <v>0</v>
      </c>
      <c r="D149" s="38">
        <f>SUMIFS('別紙１－③の１（記載用シート）'!$K$13:$K$1001,'別紙１－③の１（記載用シート）'!$B$13:$B$1001,"案件㊽",'別紙１－③の１（記載用シート）'!$C$13:$C$1001,D148)</f>
        <v>0</v>
      </c>
      <c r="E149" s="38">
        <f>SUMIFS('別紙１－③の１（記載用シート）'!$K$13:$K$1001,'別紙１－③の１（記載用シート）'!$B$13:$B$1001,"案件㊽",'別紙１－③の１（記載用シート）'!$C$13:$C$1001,E148)</f>
        <v>0</v>
      </c>
      <c r="F149" s="38">
        <f>SUMIFS('別紙１－③の１（記載用シート）'!$K$13:$K$1001,'別紙１－③の１（記載用シート）'!$B$13:$B$1001,"案件㊽",'別紙１－③の１（記載用シート）'!$C$13:$C$1001,F148)</f>
        <v>0</v>
      </c>
      <c r="G149" s="38">
        <f>SUMIFS('別紙１－③の１（記載用シート）'!$K$13:$K$1001,'別紙１－③の１（記載用シート）'!$B$13:$B$1001,"案件㊽",'別紙１－③の１（記載用シート）'!$C$13:$C$1001,G148)</f>
        <v>0</v>
      </c>
      <c r="H149" s="38">
        <f>SUM(C149:G149)</f>
        <v>0</v>
      </c>
      <c r="I149" s="38">
        <f>'別紙１－③の１（記載用シート）'!Q62</f>
        <v>0</v>
      </c>
      <c r="J149" s="39">
        <f t="shared" ref="J149" si="89">H149+I149</f>
        <v>0</v>
      </c>
      <c r="K149" s="38">
        <f>ROUNDDOWN(J149*2/3,0)</f>
        <v>0</v>
      </c>
      <c r="L149" s="38">
        <f>IF(K149&gt;1600000,1600000,K149)</f>
        <v>0</v>
      </c>
      <c r="M149" s="51">
        <f>1600000-K149</f>
        <v>1600000</v>
      </c>
      <c r="N149" s="40">
        <f t="shared" ref="N149" si="90">IF(M149&lt;0,-M149,0)</f>
        <v>0</v>
      </c>
    </row>
    <row r="150" spans="2:14" ht="6" customHeight="1" x14ac:dyDescent="0.2">
      <c r="B150" s="62"/>
      <c r="C150" s="29"/>
      <c r="D150" s="30"/>
      <c r="E150" s="30"/>
      <c r="F150" s="30"/>
      <c r="G150" s="30"/>
      <c r="H150" s="30"/>
      <c r="I150" s="30"/>
      <c r="J150" s="31"/>
      <c r="K150" s="30"/>
      <c r="L150" s="30"/>
      <c r="M150" s="72"/>
      <c r="N150" s="32"/>
    </row>
    <row r="151" spans="2:14" ht="18" customHeight="1" x14ac:dyDescent="0.2">
      <c r="B151" s="63" t="s">
        <v>231</v>
      </c>
      <c r="C151" s="23" t="s">
        <v>9</v>
      </c>
      <c r="D151" s="33" t="s">
        <v>10</v>
      </c>
      <c r="E151" s="33" t="s">
        <v>11</v>
      </c>
      <c r="F151" s="33" t="s">
        <v>14</v>
      </c>
      <c r="G151" s="33" t="s">
        <v>13</v>
      </c>
      <c r="H151" s="33" t="s">
        <v>15</v>
      </c>
      <c r="I151" s="33" t="s">
        <v>48</v>
      </c>
      <c r="J151" s="35" t="s">
        <v>49</v>
      </c>
      <c r="K151" s="33" t="s">
        <v>16</v>
      </c>
      <c r="L151" s="33" t="s">
        <v>31</v>
      </c>
      <c r="N151" s="34" t="s">
        <v>62</v>
      </c>
    </row>
    <row r="152" spans="2:14" s="41" customFormat="1" ht="18" customHeight="1" x14ac:dyDescent="0.2">
      <c r="B152" s="237"/>
      <c r="C152" s="37">
        <f>SUMIFS('別紙１－③の１（記載用シート）'!$K$13:$K$1001,'別紙１－③の１（記載用シート）'!$B$13:$B$1001,"案件㊾",'別紙１－③の１（記載用シート）'!$C$13:$C$1001,C151)</f>
        <v>0</v>
      </c>
      <c r="D152" s="38">
        <f>SUMIFS('別紙１－③の１（記載用シート）'!$K$13:$K$1001,'別紙１－③の１（記載用シート）'!$B$13:$B$1001,"案件㊾",'別紙１－③の１（記載用シート）'!$C$13:$C$1001,D151)</f>
        <v>0</v>
      </c>
      <c r="E152" s="38">
        <f>SUMIFS('別紙１－③の１（記載用シート）'!$K$13:$K$1001,'別紙１－③の１（記載用シート）'!$B$13:$B$1001,"案件㊾",'別紙１－③の１（記載用シート）'!$C$13:$C$1001,E151)</f>
        <v>0</v>
      </c>
      <c r="F152" s="38">
        <f>SUMIFS('別紙１－③の１（記載用シート）'!$K$13:$K$1001,'別紙１－③の１（記載用シート）'!$B$13:$B$1001,"案件㊾",'別紙１－③の１（記載用シート）'!$C$13:$C$1001,F151)</f>
        <v>0</v>
      </c>
      <c r="G152" s="38">
        <f>SUMIFS('別紙１－③の１（記載用シート）'!$K$13:$K$1001,'別紙１－③の１（記載用シート）'!$B$13:$B$1001,"案件㊾",'別紙１－③の１（記載用シート）'!$C$13:$C$1001,G151)</f>
        <v>0</v>
      </c>
      <c r="H152" s="38">
        <f>SUM(C152:G152)</f>
        <v>0</v>
      </c>
      <c r="I152" s="38">
        <f>'別紙１－③の１（記載用シート）'!Q63</f>
        <v>0</v>
      </c>
      <c r="J152" s="39">
        <f t="shared" ref="J152" si="91">H152+I152</f>
        <v>0</v>
      </c>
      <c r="K152" s="38">
        <f>ROUNDDOWN(J152*2/3,0)</f>
        <v>0</v>
      </c>
      <c r="L152" s="38">
        <f>IF(K152&gt;1600000,1600000,K152)</f>
        <v>0</v>
      </c>
      <c r="M152" s="51">
        <f>1600000-K152</f>
        <v>1600000</v>
      </c>
      <c r="N152" s="40">
        <f t="shared" ref="N152" si="92">IF(M152&lt;0,-M152,0)</f>
        <v>0</v>
      </c>
    </row>
    <row r="153" spans="2:14" ht="6" customHeight="1" x14ac:dyDescent="0.2">
      <c r="B153" s="62"/>
      <c r="C153" s="29"/>
      <c r="D153" s="30"/>
      <c r="E153" s="30"/>
      <c r="F153" s="30"/>
      <c r="G153" s="30"/>
      <c r="H153" s="30"/>
      <c r="I153" s="30"/>
      <c r="J153" s="31"/>
      <c r="K153" s="30"/>
      <c r="L153" s="30"/>
      <c r="M153" s="72"/>
      <c r="N153" s="32"/>
    </row>
    <row r="154" spans="2:14" ht="18" customHeight="1" x14ac:dyDescent="0.2">
      <c r="B154" s="63" t="s">
        <v>232</v>
      </c>
      <c r="C154" s="23" t="s">
        <v>9</v>
      </c>
      <c r="D154" s="33" t="s">
        <v>10</v>
      </c>
      <c r="E154" s="33" t="s">
        <v>11</v>
      </c>
      <c r="F154" s="33" t="s">
        <v>14</v>
      </c>
      <c r="G154" s="33" t="s">
        <v>13</v>
      </c>
      <c r="H154" s="33" t="s">
        <v>15</v>
      </c>
      <c r="I154" s="33" t="s">
        <v>48</v>
      </c>
      <c r="J154" s="35" t="s">
        <v>49</v>
      </c>
      <c r="K154" s="33" t="s">
        <v>16</v>
      </c>
      <c r="L154" s="33" t="s">
        <v>31</v>
      </c>
      <c r="N154" s="34" t="s">
        <v>62</v>
      </c>
    </row>
    <row r="155" spans="2:14" s="41" customFormat="1" ht="18" customHeight="1" x14ac:dyDescent="0.2">
      <c r="B155" s="237"/>
      <c r="C155" s="65">
        <f>SUMIFS('別紙１－③の１（記載用シート）'!$K$13:$K$1001,'別紙１－③の１（記載用シート）'!$B$13:$B$1001,"案件㊿",'別紙１－③の１（記載用シート）'!$C$13:$C$1001,C154)</f>
        <v>0</v>
      </c>
      <c r="D155" s="66">
        <f>SUMIFS('別紙１－③の１（記載用シート）'!$K$13:$K$1001,'別紙１－③の１（記載用シート）'!$B$13:$B$1001,"案件㊿",'別紙１－③の１（記載用シート）'!$C$13:$C$1001,D154)</f>
        <v>0</v>
      </c>
      <c r="E155" s="66">
        <f>SUMIFS('別紙１－③の１（記載用シート）'!$K$13:$K$1001,'別紙１－③の１（記載用シート）'!$B$13:$B$1001,"案件㊿",'別紙１－③の１（記載用シート）'!$C$13:$C$1001,E154)</f>
        <v>0</v>
      </c>
      <c r="F155" s="67">
        <f>SUMIFS('別紙１－③の１（記載用シート）'!$K$13:$K$1001,'別紙１－③の１（記載用シート）'!$B$13:$B$1001,"案件㊿",'別紙１－③の１（記載用シート）'!$C$13:$C$1001,F154)</f>
        <v>0</v>
      </c>
      <c r="G155" s="68">
        <f>SUMIFS('別紙１－③の１（記載用シート）'!$K$13:$K$1001,'別紙１－③の１（記載用シート）'!$B$13:$B$1001,"案件㊿",'別紙１－③の１（記載用シート）'!$C$13:$C$1001,G154)</f>
        <v>0</v>
      </c>
      <c r="H155" s="66">
        <f>SUM(C155:G155)</f>
        <v>0</v>
      </c>
      <c r="I155" s="68">
        <f>'別紙１－③の１（記載用シート）'!Q64</f>
        <v>0</v>
      </c>
      <c r="J155" s="69">
        <f t="shared" ref="J155" si="93">H155+I155</f>
        <v>0</v>
      </c>
      <c r="K155" s="66">
        <f>ROUNDDOWN(J155*2/3,0)</f>
        <v>0</v>
      </c>
      <c r="L155" s="38">
        <f>IF(K155&gt;1600000,1600000,K155)</f>
        <v>0</v>
      </c>
      <c r="M155" s="51">
        <f>1600000-K155</f>
        <v>1600000</v>
      </c>
      <c r="N155" s="70">
        <f t="shared" ref="N155" si="94">IF(M155&lt;0,-M155,0)</f>
        <v>0</v>
      </c>
    </row>
    <row r="156" spans="2:14" ht="6" customHeight="1" x14ac:dyDescent="0.2">
      <c r="B156" s="76"/>
      <c r="C156" s="77"/>
      <c r="D156" s="78"/>
      <c r="E156" s="78"/>
      <c r="F156" s="78"/>
      <c r="G156" s="78"/>
      <c r="H156" s="78"/>
      <c r="I156" s="78"/>
      <c r="J156" s="79"/>
      <c r="K156" s="78"/>
      <c r="L156" s="78"/>
      <c r="M156" s="80"/>
      <c r="N156" s="81"/>
    </row>
  </sheetData>
  <phoneticPr fontId="4"/>
  <conditionalFormatting sqref="B8">
    <cfRule type="expression" dxfId="11" priority="13">
      <formula>B8&lt;&gt;""</formula>
    </cfRule>
  </conditionalFormatting>
  <conditionalFormatting sqref="B11 B14 B17 B20 B23 B26 B29 B32 B35">
    <cfRule type="expression" dxfId="10" priority="11">
      <formula>B11&lt;&gt;""</formula>
    </cfRule>
  </conditionalFormatting>
  <conditionalFormatting sqref="B38">
    <cfRule type="expression" dxfId="9" priority="10">
      <formula>B38&lt;&gt;""</formula>
    </cfRule>
  </conditionalFormatting>
  <conditionalFormatting sqref="B41 B44 B47 B50 B53 B56 B59 B62 B65">
    <cfRule type="expression" dxfId="8" priority="9">
      <formula>B41&lt;&gt;""</formula>
    </cfRule>
  </conditionalFormatting>
  <conditionalFormatting sqref="B68 B71 B74">
    <cfRule type="expression" dxfId="7" priority="8">
      <formula>B68&lt;&gt;""</formula>
    </cfRule>
  </conditionalFormatting>
  <conditionalFormatting sqref="B77 B80">
    <cfRule type="expression" dxfId="6" priority="7">
      <formula>B77&lt;&gt;""</formula>
    </cfRule>
  </conditionalFormatting>
  <conditionalFormatting sqref="B83 B86 B89 B92 B95">
    <cfRule type="expression" dxfId="5" priority="6">
      <formula>B83&lt;&gt;""</formula>
    </cfRule>
  </conditionalFormatting>
  <conditionalFormatting sqref="B98">
    <cfRule type="expression" dxfId="4" priority="5">
      <formula>B98&lt;&gt;""</formula>
    </cfRule>
  </conditionalFormatting>
  <conditionalFormatting sqref="B101 B104 B107 B110 B113 B116 B119 B122 B125">
    <cfRule type="expression" dxfId="3" priority="4">
      <formula>B101&lt;&gt;""</formula>
    </cfRule>
  </conditionalFormatting>
  <conditionalFormatting sqref="B128 B131 B134">
    <cfRule type="expression" dxfId="2" priority="3">
      <formula>B128&lt;&gt;""</formula>
    </cfRule>
  </conditionalFormatting>
  <conditionalFormatting sqref="B137 B140">
    <cfRule type="expression" dxfId="1" priority="2">
      <formula>B137&lt;&gt;""</formula>
    </cfRule>
  </conditionalFormatting>
  <conditionalFormatting sqref="B143 B146 B149 B152 B155">
    <cfRule type="expression" dxfId="0" priority="1">
      <formula>B143&lt;&gt;""</formula>
    </cfRule>
  </conditionalFormatting>
  <pageMargins left="0.7" right="0.7" top="0.75" bottom="0.75" header="0.3" footer="0.3"/>
  <pageSetup paperSize="9" scale="41" orientation="landscape" r:id="rId1"/>
  <rowBreaks count="1" manualBreakCount="1">
    <brk id="81" min="1" max="1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様式１</vt:lpstr>
      <vt:lpstr>別紙１－①</vt:lpstr>
      <vt:lpstr>別紙１－②（案件○）</vt:lpstr>
      <vt:lpstr>別紙１ー③（提出版）</vt:lpstr>
      <vt:lpstr>別紙１－③の１（記載用シート）</vt:lpstr>
      <vt:lpstr>別紙１－③の２（金額計算シート）</vt:lpstr>
      <vt:lpstr>'別紙１－①'!Print_Area</vt:lpstr>
      <vt:lpstr>'別紙１ー③（提出版）'!Print_Area</vt:lpstr>
      <vt:lpstr>'別紙１－③の１（記載用シート）'!Print_Area</vt:lpstr>
      <vt:lpstr>'別紙１－③の２（金額計算シート）'!Print_Area</vt:lpstr>
      <vt:lpstr>様式１!Print_Area</vt:lpstr>
      <vt:lpstr>'別紙１－①'!Print_Titles</vt:lpstr>
      <vt:lpstr>キャリアステージ・校務分掌</vt:lpstr>
      <vt:lpstr>外部人材等</vt:lpstr>
      <vt:lpstr>喫緊の教育課題</vt:lpstr>
      <vt:lpstr>教員の多様な研修ニーズ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2022-08-08T09:18:40Z</dcterms:created>
  <dcterms:modified xsi:type="dcterms:W3CDTF">2024-04-08T02:04:48Z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